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作業中データ\"/>
    </mc:Choice>
  </mc:AlternateContent>
  <bookViews>
    <workbookView xWindow="360" yWindow="270" windowWidth="14715" windowHeight="8355" tabRatio="885"/>
  </bookViews>
  <sheets>
    <sheet name="表紙" sheetId="1" r:id="rId1"/>
    <sheet name="人口・世帯" sheetId="19" r:id="rId2"/>
    <sheet name="行政区別" sheetId="9" r:id="rId3"/>
    <sheet name="字別 " sheetId="29" r:id="rId4"/>
    <sheet name="年齢別（５歳階級）" sheetId="11" r:id="rId5"/>
    <sheet name="年齢別（１歳階級）" sheetId="22" r:id="rId6"/>
    <sheet name="人口動態 " sheetId="26" r:id="rId7"/>
    <sheet name="県内転入・転出" sheetId="24" r:id="rId8"/>
    <sheet name="県外転入・転出" sheetId="25" r:id="rId9"/>
    <sheet name="昼間人口" sheetId="28" r:id="rId10"/>
    <sheet name="就業人口" sheetId="17" r:id="rId11"/>
    <sheet name="産業別" sheetId="27" r:id="rId12"/>
  </sheets>
  <definedNames>
    <definedName name="_xlnm.Print_Area" localSheetId="7">県内転入・転出!$A$1:$G$35</definedName>
    <definedName name="_xlnm.Print_Area" localSheetId="11">産業別!$A$1:$J$28</definedName>
    <definedName name="_xlnm.Print_Area" localSheetId="3">'字別 '!$A$1:$N$226</definedName>
    <definedName name="_xlnm.Print_Area" localSheetId="6">'人口動態 '!$A$1:$S$29</definedName>
    <definedName name="_xlnm.Print_Area" localSheetId="9">昼間人口!$A$1:$H$37</definedName>
    <definedName name="_xlnm.Print_Titles" localSheetId="3">'字別 '!$4:$4</definedName>
  </definedNames>
  <calcPr calcId="152511"/>
</workbook>
</file>

<file path=xl/calcChain.xml><?xml version="1.0" encoding="utf-8"?>
<calcChain xmlns="http://schemas.openxmlformats.org/spreadsheetml/2006/main">
  <c r="E33" i="25" l="1"/>
  <c r="D33" i="25"/>
  <c r="E34" i="24"/>
  <c r="D34" i="24"/>
  <c r="H36" i="28" l="1"/>
  <c r="H58" i="22" l="1"/>
  <c r="G58" i="22"/>
  <c r="H52" i="22"/>
  <c r="G52" i="22"/>
  <c r="H46" i="22"/>
  <c r="G46" i="22"/>
  <c r="H40" i="22"/>
  <c r="G40" i="22"/>
  <c r="H34" i="22"/>
  <c r="G34" i="22"/>
  <c r="H28" i="22"/>
  <c r="G28" i="22"/>
  <c r="H22" i="22"/>
  <c r="G22" i="22"/>
  <c r="H16" i="22"/>
  <c r="G16" i="22"/>
  <c r="H10" i="22"/>
  <c r="G10" i="22"/>
  <c r="H4" i="22"/>
  <c r="G4" i="22"/>
  <c r="D58" i="22"/>
  <c r="C58" i="22"/>
  <c r="D52" i="22"/>
  <c r="C52" i="22"/>
  <c r="D46" i="22"/>
  <c r="C46" i="22"/>
  <c r="D40" i="22"/>
  <c r="C40" i="22"/>
  <c r="D34" i="22"/>
  <c r="C34" i="22"/>
  <c r="D28" i="22"/>
  <c r="C28" i="22"/>
  <c r="D22" i="22"/>
  <c r="C22" i="22"/>
  <c r="D16" i="22"/>
  <c r="C16" i="22"/>
  <c r="D10" i="22"/>
  <c r="C10" i="22"/>
  <c r="D4" i="22"/>
  <c r="C4" i="22"/>
  <c r="L192" i="29" l="1"/>
  <c r="E120" i="29"/>
  <c r="E88" i="29"/>
  <c r="E70" i="29"/>
  <c r="E31" i="29"/>
  <c r="I12" i="9"/>
  <c r="D36" i="28" l="1"/>
  <c r="F36" i="28"/>
  <c r="G36" i="28"/>
  <c r="C36" i="28"/>
  <c r="F50" i="19"/>
  <c r="G50" i="19"/>
  <c r="E25" i="26" l="1"/>
  <c r="E26" i="26"/>
  <c r="E28" i="26"/>
  <c r="D25" i="26"/>
  <c r="D26" i="26"/>
  <c r="D28" i="26"/>
  <c r="P26" i="26"/>
  <c r="P28" i="26"/>
  <c r="M26" i="26"/>
  <c r="M28" i="26"/>
  <c r="I26" i="26"/>
  <c r="I28" i="26"/>
  <c r="C26" i="26"/>
  <c r="B26" i="26" s="1"/>
  <c r="F26" i="26"/>
  <c r="F28" i="26"/>
  <c r="L28" i="26" l="1"/>
  <c r="C28" i="26"/>
  <c r="L26" i="26"/>
  <c r="B28" i="26" l="1"/>
  <c r="V17" i="11" l="1"/>
  <c r="F32" i="28" l="1"/>
  <c r="E32" i="28"/>
  <c r="D32" i="28"/>
  <c r="C31" i="28"/>
  <c r="G31" i="28" s="1"/>
  <c r="G32" i="28" s="1"/>
  <c r="H32" i="28" s="1"/>
  <c r="F30" i="28"/>
  <c r="F29" i="28"/>
  <c r="V5" i="11" l="1"/>
  <c r="U28" i="11"/>
  <c r="T28" i="11"/>
  <c r="U27" i="11"/>
  <c r="T27" i="11"/>
  <c r="U26" i="11"/>
  <c r="T26" i="11"/>
  <c r="U24" i="11"/>
  <c r="T24" i="11"/>
  <c r="V23" i="11"/>
  <c r="V22" i="11"/>
  <c r="V21" i="11"/>
  <c r="V20" i="11"/>
  <c r="V19" i="11"/>
  <c r="V18" i="11"/>
  <c r="V16" i="11"/>
  <c r="V15" i="11"/>
  <c r="V14" i="11"/>
  <c r="V13" i="11"/>
  <c r="V12" i="11"/>
  <c r="V11" i="11"/>
  <c r="V10" i="11"/>
  <c r="V9" i="11"/>
  <c r="V8" i="11"/>
  <c r="V7" i="11"/>
  <c r="V6" i="11"/>
  <c r="V27" i="11" l="1"/>
  <c r="V26" i="11"/>
  <c r="V28" i="11"/>
  <c r="V24" i="11"/>
  <c r="L195" i="29"/>
  <c r="E200" i="29"/>
  <c r="L188" i="29"/>
  <c r="E185" i="29"/>
  <c r="E131" i="29"/>
  <c r="E111" i="29"/>
  <c r="D16" i="9" l="1"/>
  <c r="F49" i="19" l="1"/>
  <c r="F51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1" i="19"/>
  <c r="G28" i="19"/>
  <c r="F9" i="22" l="1"/>
  <c r="E223" i="29" l="1"/>
  <c r="E222" i="29"/>
  <c r="E221" i="29"/>
  <c r="E220" i="29"/>
  <c r="E219" i="29"/>
  <c r="E218" i="29"/>
  <c r="E217" i="29"/>
  <c r="E216" i="29"/>
  <c r="L215" i="29"/>
  <c r="E215" i="29"/>
  <c r="L214" i="29"/>
  <c r="E214" i="29"/>
  <c r="L213" i="29"/>
  <c r="E213" i="29"/>
  <c r="L212" i="29"/>
  <c r="E212" i="29"/>
  <c r="L211" i="29"/>
  <c r="E211" i="29"/>
  <c r="L210" i="29"/>
  <c r="E210" i="29"/>
  <c r="L209" i="29"/>
  <c r="E209" i="29"/>
  <c r="L208" i="29"/>
  <c r="E208" i="29"/>
  <c r="L207" i="29"/>
  <c r="E207" i="29"/>
  <c r="L206" i="29"/>
  <c r="E206" i="29"/>
  <c r="L205" i="29"/>
  <c r="E205" i="29"/>
  <c r="L204" i="29"/>
  <c r="E204" i="29"/>
  <c r="L203" i="29"/>
  <c r="E203" i="29"/>
  <c r="L202" i="29"/>
  <c r="E202" i="29"/>
  <c r="L201" i="29"/>
  <c r="G201" i="29"/>
  <c r="D201" i="29"/>
  <c r="C201" i="29"/>
  <c r="L200" i="29"/>
  <c r="L199" i="29"/>
  <c r="E199" i="29"/>
  <c r="L198" i="29"/>
  <c r="E198" i="29"/>
  <c r="N197" i="29"/>
  <c r="K197" i="29"/>
  <c r="J197" i="29"/>
  <c r="E197" i="29"/>
  <c r="L196" i="29"/>
  <c r="E196" i="29"/>
  <c r="E195" i="29"/>
  <c r="L194" i="29"/>
  <c r="E194" i="29"/>
  <c r="E192" i="29"/>
  <c r="L191" i="29"/>
  <c r="E191" i="29"/>
  <c r="L190" i="29"/>
  <c r="E190" i="29"/>
  <c r="L189" i="29"/>
  <c r="E189" i="29"/>
  <c r="E188" i="29"/>
  <c r="L187" i="29"/>
  <c r="E187" i="29"/>
  <c r="L186" i="29"/>
  <c r="E186" i="29"/>
  <c r="L185" i="29"/>
  <c r="L184" i="29"/>
  <c r="E184" i="29"/>
  <c r="L183" i="29"/>
  <c r="E183" i="29"/>
  <c r="L182" i="29"/>
  <c r="E182" i="29"/>
  <c r="L181" i="29"/>
  <c r="G181" i="29"/>
  <c r="D181" i="29"/>
  <c r="C181" i="29"/>
  <c r="L180" i="29"/>
  <c r="E180" i="29"/>
  <c r="N179" i="29"/>
  <c r="K179" i="29"/>
  <c r="J179" i="29"/>
  <c r="E179" i="29"/>
  <c r="E178" i="29"/>
  <c r="E177" i="29"/>
  <c r="L176" i="29"/>
  <c r="E176" i="29"/>
  <c r="L175" i="29"/>
  <c r="E175" i="29"/>
  <c r="L174" i="29"/>
  <c r="E174" i="29"/>
  <c r="L173" i="29"/>
  <c r="E173" i="29"/>
  <c r="L172" i="29"/>
  <c r="E172" i="29"/>
  <c r="L171" i="29"/>
  <c r="E171" i="29"/>
  <c r="L170" i="29"/>
  <c r="E170" i="29"/>
  <c r="L169" i="29"/>
  <c r="E169" i="29"/>
  <c r="L168" i="29"/>
  <c r="E168" i="29"/>
  <c r="L167" i="29"/>
  <c r="E167" i="29"/>
  <c r="L166" i="29"/>
  <c r="E166" i="29"/>
  <c r="L165" i="29"/>
  <c r="E165" i="29"/>
  <c r="L164" i="29"/>
  <c r="E164" i="29"/>
  <c r="N163" i="29"/>
  <c r="K163" i="29"/>
  <c r="J163" i="29"/>
  <c r="E163" i="29"/>
  <c r="L162" i="29"/>
  <c r="E162" i="29"/>
  <c r="L160" i="29"/>
  <c r="E160" i="29"/>
  <c r="L159" i="29"/>
  <c r="E159" i="29"/>
  <c r="L158" i="29"/>
  <c r="E158" i="29"/>
  <c r="L157" i="29"/>
  <c r="E157" i="29"/>
  <c r="L156" i="29"/>
  <c r="E156" i="29"/>
  <c r="L155" i="29"/>
  <c r="E155" i="29"/>
  <c r="L154" i="29"/>
  <c r="E154" i="29"/>
  <c r="L153" i="29"/>
  <c r="E153" i="29"/>
  <c r="L152" i="29"/>
  <c r="E152" i="29"/>
  <c r="L151" i="29"/>
  <c r="E151" i="29"/>
  <c r="L150" i="29"/>
  <c r="E150" i="29"/>
  <c r="L149" i="29"/>
  <c r="E149" i="29"/>
  <c r="L148" i="29"/>
  <c r="E148" i="29"/>
  <c r="L147" i="29"/>
  <c r="E147" i="29"/>
  <c r="N146" i="29"/>
  <c r="K146" i="29"/>
  <c r="J146" i="29"/>
  <c r="E146" i="29"/>
  <c r="E145" i="29"/>
  <c r="G144" i="29"/>
  <c r="D144" i="29"/>
  <c r="C144" i="29"/>
  <c r="L143" i="29"/>
  <c r="E143" i="29"/>
  <c r="L142" i="29"/>
  <c r="E142" i="29"/>
  <c r="L141" i="29"/>
  <c r="E141" i="29"/>
  <c r="L140" i="29"/>
  <c r="E140" i="29"/>
  <c r="L139" i="29"/>
  <c r="E139" i="29"/>
  <c r="L138" i="29"/>
  <c r="E138" i="29"/>
  <c r="L137" i="29"/>
  <c r="G137" i="29"/>
  <c r="D137" i="29"/>
  <c r="C137" i="29"/>
  <c r="L136" i="29"/>
  <c r="E136" i="29"/>
  <c r="L135" i="29"/>
  <c r="E135" i="29"/>
  <c r="L134" i="29"/>
  <c r="E134" i="29"/>
  <c r="L133" i="29"/>
  <c r="E133" i="29"/>
  <c r="L132" i="29"/>
  <c r="E132" i="29"/>
  <c r="L131" i="29"/>
  <c r="L130" i="29"/>
  <c r="G130" i="29"/>
  <c r="D130" i="29"/>
  <c r="C130" i="29"/>
  <c r="L128" i="29"/>
  <c r="E128" i="29"/>
  <c r="L127" i="29"/>
  <c r="E127" i="29"/>
  <c r="L126" i="29"/>
  <c r="E126" i="29"/>
  <c r="L125" i="29"/>
  <c r="G125" i="29"/>
  <c r="D125" i="29"/>
  <c r="C125" i="29"/>
  <c r="L124" i="29"/>
  <c r="E124" i="29"/>
  <c r="L123" i="29"/>
  <c r="E123" i="29"/>
  <c r="L122" i="29"/>
  <c r="E122" i="29"/>
  <c r="L121" i="29"/>
  <c r="E121" i="29"/>
  <c r="L120" i="29"/>
  <c r="L119" i="29"/>
  <c r="E119" i="29"/>
  <c r="L118" i="29"/>
  <c r="E118" i="29"/>
  <c r="L117" i="29"/>
  <c r="E117" i="29"/>
  <c r="L116" i="29"/>
  <c r="E116" i="29"/>
  <c r="L115" i="29"/>
  <c r="L114" i="29"/>
  <c r="E114" i="29"/>
  <c r="L113" i="29"/>
  <c r="E113" i="29"/>
  <c r="L112" i="29"/>
  <c r="E112" i="29"/>
  <c r="L111" i="29"/>
  <c r="L110" i="29"/>
  <c r="G110" i="29"/>
  <c r="D110" i="29"/>
  <c r="C110" i="29"/>
  <c r="L109" i="29"/>
  <c r="L108" i="29"/>
  <c r="L107" i="29"/>
  <c r="E107" i="29"/>
  <c r="N106" i="29"/>
  <c r="K106" i="29"/>
  <c r="J106" i="29"/>
  <c r="E106" i="29"/>
  <c r="L105" i="29"/>
  <c r="E105" i="29"/>
  <c r="L104" i="29"/>
  <c r="E104" i="29"/>
  <c r="L103" i="29"/>
  <c r="E103" i="29"/>
  <c r="L102" i="29"/>
  <c r="E102" i="29"/>
  <c r="L101" i="29"/>
  <c r="E101" i="29"/>
  <c r="L100" i="29"/>
  <c r="E100" i="29"/>
  <c r="L99" i="29"/>
  <c r="E99" i="29"/>
  <c r="L97" i="29"/>
  <c r="E97" i="29"/>
  <c r="L96" i="29"/>
  <c r="E96" i="29"/>
  <c r="L95" i="29"/>
  <c r="E95" i="29"/>
  <c r="L94" i="29"/>
  <c r="E94" i="29"/>
  <c r="L93" i="29"/>
  <c r="E93" i="29"/>
  <c r="N92" i="29"/>
  <c r="K92" i="29"/>
  <c r="J92" i="29"/>
  <c r="E92" i="29"/>
  <c r="L91" i="29"/>
  <c r="E91" i="29"/>
  <c r="L90" i="29"/>
  <c r="E90" i="29"/>
  <c r="L89" i="29"/>
  <c r="E89" i="29"/>
  <c r="L88" i="29"/>
  <c r="L87" i="29"/>
  <c r="E87" i="29"/>
  <c r="L86" i="29"/>
  <c r="E86" i="29"/>
  <c r="L85" i="29"/>
  <c r="E85" i="29"/>
  <c r="L84" i="29"/>
  <c r="G84" i="29"/>
  <c r="D84" i="29"/>
  <c r="C84" i="29"/>
  <c r="L83" i="29"/>
  <c r="E83" i="29"/>
  <c r="L82" i="29"/>
  <c r="E82" i="29"/>
  <c r="L81" i="29"/>
  <c r="E81" i="29"/>
  <c r="L80" i="29"/>
  <c r="E80" i="29"/>
  <c r="N79" i="29"/>
  <c r="K79" i="29"/>
  <c r="J79" i="29"/>
  <c r="E79" i="29"/>
  <c r="L78" i="29"/>
  <c r="E78" i="29"/>
  <c r="L77" i="29"/>
  <c r="E77" i="29"/>
  <c r="L76" i="29"/>
  <c r="E76" i="29"/>
  <c r="L75" i="29"/>
  <c r="E75" i="29"/>
  <c r="L74" i="29"/>
  <c r="E74" i="29"/>
  <c r="L73" i="29"/>
  <c r="E73" i="29"/>
  <c r="L72" i="29"/>
  <c r="E72" i="29"/>
  <c r="L71" i="29"/>
  <c r="E71" i="29"/>
  <c r="L70" i="29"/>
  <c r="L69" i="29"/>
  <c r="E69" i="29"/>
  <c r="L68" i="29"/>
  <c r="E68" i="29"/>
  <c r="L67" i="29"/>
  <c r="E67" i="29"/>
  <c r="L65" i="29"/>
  <c r="E65" i="29"/>
  <c r="N64" i="29"/>
  <c r="K64" i="29"/>
  <c r="J64" i="29"/>
  <c r="G64" i="29"/>
  <c r="D64" i="29"/>
  <c r="C64" i="29"/>
  <c r="E63" i="29"/>
  <c r="E62" i="29"/>
  <c r="L61" i="29"/>
  <c r="E61" i="29"/>
  <c r="L60" i="29"/>
  <c r="E60" i="29"/>
  <c r="E59" i="29"/>
  <c r="L58" i="29"/>
  <c r="E58" i="29"/>
  <c r="L57" i="29"/>
  <c r="E57" i="29"/>
  <c r="L56" i="29"/>
  <c r="E56" i="29"/>
  <c r="L55" i="29"/>
  <c r="E55" i="29"/>
  <c r="L54" i="29"/>
  <c r="E54" i="29"/>
  <c r="L53" i="29"/>
  <c r="E53" i="29"/>
  <c r="L52" i="29"/>
  <c r="E52" i="29"/>
  <c r="L51" i="29"/>
  <c r="E51" i="29"/>
  <c r="L50" i="29"/>
  <c r="E50" i="29"/>
  <c r="L49" i="29"/>
  <c r="E49" i="29"/>
  <c r="L48" i="29"/>
  <c r="E48" i="29"/>
  <c r="L47" i="29"/>
  <c r="E47" i="29"/>
  <c r="N46" i="29"/>
  <c r="K46" i="29"/>
  <c r="J46" i="29"/>
  <c r="E46" i="29"/>
  <c r="E45" i="29"/>
  <c r="L44" i="29"/>
  <c r="E44" i="29"/>
  <c r="L43" i="29"/>
  <c r="E43" i="29"/>
  <c r="L42" i="29"/>
  <c r="E42" i="29"/>
  <c r="L41" i="29"/>
  <c r="E41" i="29"/>
  <c r="L40" i="29"/>
  <c r="E40" i="29"/>
  <c r="L39" i="29"/>
  <c r="E39" i="29"/>
  <c r="L38" i="29"/>
  <c r="E38" i="29"/>
  <c r="L37" i="29"/>
  <c r="E37" i="29"/>
  <c r="L36" i="29"/>
  <c r="E36" i="29"/>
  <c r="L35" i="29"/>
  <c r="E35" i="29"/>
  <c r="L33" i="29"/>
  <c r="E33" i="29"/>
  <c r="L32" i="29"/>
  <c r="E32" i="29"/>
  <c r="L31" i="29"/>
  <c r="L30" i="29"/>
  <c r="E30" i="29"/>
  <c r="N29" i="29"/>
  <c r="K29" i="29"/>
  <c r="J29" i="29"/>
  <c r="E29" i="29"/>
  <c r="E28" i="29"/>
  <c r="L27" i="29"/>
  <c r="E27" i="29"/>
  <c r="L26" i="29"/>
  <c r="E26" i="29"/>
  <c r="L25" i="29"/>
  <c r="E25" i="29"/>
  <c r="L24" i="29"/>
  <c r="E24" i="29"/>
  <c r="L23" i="29"/>
  <c r="E23" i="29"/>
  <c r="L22" i="29"/>
  <c r="E22" i="29"/>
  <c r="L21" i="29"/>
  <c r="E21" i="29"/>
  <c r="L20" i="29"/>
  <c r="E20" i="29"/>
  <c r="L19" i="29"/>
  <c r="E19" i="29"/>
  <c r="L18" i="29"/>
  <c r="E18" i="29"/>
  <c r="L17" i="29"/>
  <c r="E17" i="29"/>
  <c r="L16" i="29"/>
  <c r="E16" i="29"/>
  <c r="L15" i="29"/>
  <c r="E15" i="29"/>
  <c r="L14" i="29"/>
  <c r="E14" i="29"/>
  <c r="L13" i="29"/>
  <c r="E13" i="29"/>
  <c r="L12" i="29"/>
  <c r="E12" i="29"/>
  <c r="L11" i="29"/>
  <c r="E11" i="29"/>
  <c r="L10" i="29"/>
  <c r="E10" i="29"/>
  <c r="L9" i="29"/>
  <c r="E9" i="29"/>
  <c r="L8" i="29"/>
  <c r="E8" i="29"/>
  <c r="L7" i="29"/>
  <c r="E7" i="29"/>
  <c r="L6" i="29"/>
  <c r="E6" i="29"/>
  <c r="L5" i="29"/>
  <c r="G5" i="29"/>
  <c r="D5" i="29"/>
  <c r="C5" i="29"/>
  <c r="I30" i="9"/>
  <c r="I29" i="9"/>
  <c r="I28" i="9"/>
  <c r="J27" i="9"/>
  <c r="H27" i="9"/>
  <c r="G27" i="9"/>
  <c r="D27" i="9"/>
  <c r="D26" i="9"/>
  <c r="D25" i="9"/>
  <c r="I24" i="9"/>
  <c r="D24" i="9"/>
  <c r="I23" i="9"/>
  <c r="D23" i="9"/>
  <c r="I22" i="9"/>
  <c r="D22" i="9"/>
  <c r="I21" i="9"/>
  <c r="D21" i="9"/>
  <c r="J20" i="9"/>
  <c r="H20" i="9"/>
  <c r="G20" i="9"/>
  <c r="E20" i="9"/>
  <c r="C20" i="9"/>
  <c r="B20" i="9"/>
  <c r="I18" i="9"/>
  <c r="D18" i="9"/>
  <c r="I17" i="9"/>
  <c r="D17" i="9"/>
  <c r="I16" i="9"/>
  <c r="I15" i="9"/>
  <c r="D15" i="9"/>
  <c r="I14" i="9"/>
  <c r="D14" i="9"/>
  <c r="I13" i="9"/>
  <c r="D13" i="9"/>
  <c r="D12" i="9"/>
  <c r="J11" i="9"/>
  <c r="H11" i="9"/>
  <c r="G11" i="9"/>
  <c r="D11" i="9"/>
  <c r="D10" i="9"/>
  <c r="I9" i="9"/>
  <c r="D9" i="9"/>
  <c r="I8" i="9"/>
  <c r="D8" i="9"/>
  <c r="I7" i="9"/>
  <c r="D7" i="9"/>
  <c r="I6" i="9"/>
  <c r="D6" i="9"/>
  <c r="J5" i="9"/>
  <c r="H5" i="9"/>
  <c r="G5" i="9"/>
  <c r="E5" i="9"/>
  <c r="C5" i="9"/>
  <c r="B5" i="9"/>
  <c r="L197" i="29" l="1"/>
  <c r="L179" i="29"/>
  <c r="L163" i="29"/>
  <c r="K145" i="29"/>
  <c r="E181" i="29"/>
  <c r="L146" i="29"/>
  <c r="E137" i="29"/>
  <c r="E130" i="29"/>
  <c r="L106" i="29"/>
  <c r="C109" i="29"/>
  <c r="E110" i="29"/>
  <c r="I27" i="9"/>
  <c r="I20" i="9"/>
  <c r="I11" i="9"/>
  <c r="I5" i="9"/>
  <c r="D5" i="9"/>
  <c r="E201" i="29"/>
  <c r="N178" i="29"/>
  <c r="J178" i="29"/>
  <c r="K178" i="29"/>
  <c r="N145" i="29"/>
  <c r="J145" i="29"/>
  <c r="D109" i="29"/>
  <c r="E144" i="29"/>
  <c r="G109" i="29"/>
  <c r="E125" i="29"/>
  <c r="L92" i="29"/>
  <c r="K63" i="29"/>
  <c r="L79" i="29"/>
  <c r="E84" i="29"/>
  <c r="N63" i="29"/>
  <c r="L64" i="29"/>
  <c r="J63" i="29"/>
  <c r="L46" i="29"/>
  <c r="J28" i="29"/>
  <c r="N28" i="29"/>
  <c r="K28" i="29"/>
  <c r="E64" i="29"/>
  <c r="L29" i="29"/>
  <c r="E5" i="29"/>
  <c r="J32" i="9"/>
  <c r="H32" i="9"/>
  <c r="D20" i="9"/>
  <c r="G32" i="9"/>
  <c r="L145" i="29" l="1"/>
  <c r="E109" i="29"/>
  <c r="K216" i="29"/>
  <c r="L28" i="29"/>
  <c r="I32" i="9"/>
  <c r="L178" i="29"/>
  <c r="J216" i="29"/>
  <c r="N216" i="29"/>
  <c r="L63" i="29"/>
  <c r="F48" i="19"/>
  <c r="L216" i="29" l="1"/>
  <c r="C34" i="24" l="1"/>
  <c r="B34" i="24"/>
  <c r="P24" i="26"/>
  <c r="M24" i="26"/>
  <c r="I24" i="26"/>
  <c r="I23" i="26"/>
  <c r="E24" i="26"/>
  <c r="D24" i="26"/>
  <c r="C24" i="26" s="1"/>
  <c r="F24" i="26"/>
  <c r="L24" i="26" l="1"/>
  <c r="B24" i="26" s="1"/>
  <c r="C25" i="26"/>
  <c r="B25" i="26" s="1"/>
  <c r="D23" i="26"/>
  <c r="P25" i="26"/>
  <c r="M25" i="26"/>
  <c r="I25" i="26"/>
  <c r="F25" i="26"/>
  <c r="F23" i="26"/>
  <c r="P23" i="26"/>
  <c r="M23" i="26"/>
  <c r="L23" i="26" s="1"/>
  <c r="E23" i="26"/>
  <c r="C23" i="26" s="1"/>
  <c r="B23" i="26" l="1"/>
  <c r="L25" i="26"/>
  <c r="F47" i="19"/>
  <c r="B4" i="22" l="1"/>
  <c r="F53" i="22" l="1"/>
  <c r="F54" i="22"/>
  <c r="F35" i="22"/>
  <c r="F11" i="22"/>
  <c r="F5" i="22"/>
  <c r="B11" i="22" l="1"/>
  <c r="B5" i="22"/>
  <c r="E8" i="28" l="1"/>
  <c r="D8" i="28"/>
  <c r="C7" i="28"/>
  <c r="G7" i="28" s="1"/>
  <c r="F6" i="28"/>
  <c r="G6" i="28" s="1"/>
  <c r="F5" i="28"/>
  <c r="E12" i="28"/>
  <c r="D12" i="28"/>
  <c r="C11" i="28"/>
  <c r="G11" i="28" s="1"/>
  <c r="F10" i="28"/>
  <c r="G10" i="28" s="1"/>
  <c r="F9" i="28"/>
  <c r="F8" i="28" l="1"/>
  <c r="G5" i="28"/>
  <c r="G8" i="28" s="1"/>
  <c r="H8" i="28" s="1"/>
  <c r="F12" i="28"/>
  <c r="G9" i="28"/>
  <c r="G12" i="28" s="1"/>
  <c r="H12" i="28" s="1"/>
  <c r="E20" i="28"/>
  <c r="D20" i="28"/>
  <c r="C19" i="28"/>
  <c r="G19" i="28" s="1"/>
  <c r="F18" i="28"/>
  <c r="G18" i="28" s="1"/>
  <c r="F17" i="28"/>
  <c r="E16" i="28"/>
  <c r="D16" i="28"/>
  <c r="C15" i="28"/>
  <c r="G15" i="28" s="1"/>
  <c r="F14" i="28"/>
  <c r="G14" i="28" s="1"/>
  <c r="F13" i="28"/>
  <c r="G13" i="28" s="1"/>
  <c r="F20" i="28" l="1"/>
  <c r="G16" i="28"/>
  <c r="H16" i="28" s="1"/>
  <c r="F16" i="28"/>
  <c r="G17" i="28"/>
  <c r="G20" i="28" s="1"/>
  <c r="H20" i="28" s="1"/>
  <c r="E24" i="28"/>
  <c r="D24" i="28"/>
  <c r="C23" i="28"/>
  <c r="G23" i="28" s="1"/>
  <c r="F22" i="28"/>
  <c r="G22" i="28" s="1"/>
  <c r="F21" i="28"/>
  <c r="F24" i="28" l="1"/>
  <c r="G21" i="28"/>
  <c r="G24" i="28" s="1"/>
  <c r="H24" i="28" s="1"/>
  <c r="E28" i="28"/>
  <c r="D28" i="28"/>
  <c r="F26" i="28"/>
  <c r="G26" i="28" s="1"/>
  <c r="F25" i="28"/>
  <c r="C27" i="28"/>
  <c r="G27" i="28" s="1"/>
  <c r="F28" i="28" l="1"/>
  <c r="G25" i="28"/>
  <c r="G28" i="28" s="1"/>
  <c r="H28" i="28" s="1"/>
  <c r="E17" i="27"/>
  <c r="D17" i="27"/>
  <c r="C17" i="27"/>
  <c r="B17" i="27"/>
  <c r="E12" i="27"/>
  <c r="D12" i="27"/>
  <c r="C12" i="27"/>
  <c r="B12" i="27"/>
  <c r="E7" i="27"/>
  <c r="D7" i="27"/>
  <c r="C7" i="27"/>
  <c r="B7" i="27"/>
  <c r="B5" i="27" s="1"/>
  <c r="E5" i="27"/>
  <c r="C5" i="27" l="1"/>
  <c r="D5" i="27"/>
  <c r="E19" i="26"/>
  <c r="D19" i="26"/>
  <c r="E18" i="26"/>
  <c r="D18" i="26"/>
  <c r="E17" i="26"/>
  <c r="D17" i="26"/>
  <c r="C17" i="26" s="1"/>
  <c r="E16" i="26"/>
  <c r="D16" i="26"/>
  <c r="F19" i="26"/>
  <c r="F18" i="26"/>
  <c r="F17" i="26"/>
  <c r="F16" i="26"/>
  <c r="I19" i="26"/>
  <c r="I18" i="26"/>
  <c r="I17" i="26"/>
  <c r="I16" i="26"/>
  <c r="P19" i="26"/>
  <c r="P18" i="26"/>
  <c r="P17" i="26"/>
  <c r="P16" i="26"/>
  <c r="P15" i="26"/>
  <c r="M19" i="26"/>
  <c r="M18" i="26"/>
  <c r="M17" i="26"/>
  <c r="M16" i="26"/>
  <c r="L18" i="26" l="1"/>
  <c r="L17" i="26"/>
  <c r="B17" i="26"/>
  <c r="L16" i="26"/>
  <c r="C19" i="26"/>
  <c r="C18" i="26"/>
  <c r="B18" i="26" s="1"/>
  <c r="L19" i="26"/>
  <c r="C16" i="26"/>
  <c r="B16" i="26" s="1"/>
  <c r="D27" i="11"/>
  <c r="F24" i="11"/>
  <c r="E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26" i="11" s="1"/>
  <c r="G6" i="11"/>
  <c r="G5" i="11"/>
  <c r="F28" i="11"/>
  <c r="D28" i="11"/>
  <c r="C28" i="11"/>
  <c r="B28" i="11"/>
  <c r="C27" i="11"/>
  <c r="B27" i="11"/>
  <c r="D26" i="11"/>
  <c r="C26" i="11"/>
  <c r="B26" i="11"/>
  <c r="E28" i="11"/>
  <c r="F27" i="11"/>
  <c r="E27" i="11"/>
  <c r="F26" i="11"/>
  <c r="E26" i="11"/>
  <c r="E30" i="11" s="1"/>
  <c r="I28" i="11"/>
  <c r="H28" i="11"/>
  <c r="I27" i="11"/>
  <c r="H27" i="11"/>
  <c r="I26" i="11"/>
  <c r="H26" i="11"/>
  <c r="I24" i="11"/>
  <c r="I32" i="11" s="1"/>
  <c r="H24" i="11"/>
  <c r="H31" i="11" s="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5" i="11"/>
  <c r="B19" i="26" l="1"/>
  <c r="F31" i="11"/>
  <c r="F30" i="11"/>
  <c r="F32" i="11"/>
  <c r="G28" i="11"/>
  <c r="G27" i="11"/>
  <c r="E31" i="11"/>
  <c r="G24" i="11"/>
  <c r="E32" i="11"/>
  <c r="I30" i="11"/>
  <c r="I31" i="11"/>
  <c r="J28" i="11"/>
  <c r="J24" i="11"/>
  <c r="J27" i="11"/>
  <c r="H30" i="11"/>
  <c r="H32" i="11"/>
  <c r="J26" i="11"/>
  <c r="G18" i="27"/>
  <c r="G19" i="27"/>
  <c r="G20" i="27"/>
  <c r="G21" i="27"/>
  <c r="G22" i="27"/>
  <c r="G23" i="27"/>
  <c r="G24" i="27"/>
  <c r="G13" i="27"/>
  <c r="G14" i="27"/>
  <c r="G15" i="27"/>
  <c r="G8" i="27"/>
  <c r="G9" i="27"/>
  <c r="G12" i="27"/>
  <c r="D25" i="17"/>
  <c r="C33" i="25"/>
  <c r="G7" i="27" l="1"/>
  <c r="G31" i="11"/>
  <c r="G32" i="11"/>
  <c r="G30" i="11"/>
  <c r="J32" i="11"/>
  <c r="J30" i="11"/>
  <c r="J31" i="11"/>
  <c r="G17" i="27"/>
  <c r="G5" i="27"/>
  <c r="P21" i="26"/>
  <c r="M21" i="26"/>
  <c r="I21" i="26"/>
  <c r="F21" i="26"/>
  <c r="E21" i="26"/>
  <c r="D21" i="26"/>
  <c r="P22" i="26"/>
  <c r="M22" i="26"/>
  <c r="I22" i="26"/>
  <c r="F22" i="26"/>
  <c r="E22" i="26"/>
  <c r="D22" i="26"/>
  <c r="J12" i="27" l="1"/>
  <c r="J7" i="27"/>
  <c r="J15" i="27"/>
  <c r="J17" i="27"/>
  <c r="C21" i="26"/>
  <c r="C22" i="26"/>
  <c r="L22" i="26"/>
  <c r="L21" i="26"/>
  <c r="C45" i="19"/>
  <c r="B22" i="26" l="1"/>
  <c r="B21" i="26"/>
  <c r="F45" i="19"/>
  <c r="R28" i="11" l="1"/>
  <c r="R27" i="11"/>
  <c r="R26" i="11"/>
  <c r="Q28" i="11"/>
  <c r="Q27" i="11"/>
  <c r="Q26" i="11"/>
  <c r="S6" i="11"/>
  <c r="S7" i="11"/>
  <c r="S8" i="11"/>
  <c r="S9" i="11"/>
  <c r="S10" i="11"/>
  <c r="S11" i="11"/>
  <c r="S12" i="11"/>
  <c r="S13" i="11"/>
  <c r="S14" i="11"/>
  <c r="S15" i="11"/>
  <c r="S16" i="11"/>
  <c r="S17" i="11"/>
  <c r="S18" i="11"/>
  <c r="S28" i="11" s="1"/>
  <c r="S19" i="11"/>
  <c r="S20" i="11"/>
  <c r="S21" i="11"/>
  <c r="S22" i="11"/>
  <c r="S23" i="11"/>
  <c r="S5" i="11"/>
  <c r="R24" i="11"/>
  <c r="Q24" i="11"/>
  <c r="S24" i="11" l="1"/>
  <c r="S27" i="11"/>
  <c r="S26" i="11"/>
  <c r="P20" i="26"/>
  <c r="M20" i="26"/>
  <c r="I20" i="26"/>
  <c r="F20" i="26"/>
  <c r="E20" i="26"/>
  <c r="C20" i="26" s="1"/>
  <c r="D20" i="26"/>
  <c r="C44" i="19"/>
  <c r="F44" i="19" l="1"/>
  <c r="L20" i="26"/>
  <c r="B20" i="26" s="1"/>
  <c r="G33" i="25"/>
  <c r="F33" i="25"/>
  <c r="B33" i="25"/>
  <c r="G34" i="24"/>
  <c r="F34" i="24"/>
  <c r="B6" i="22"/>
  <c r="B7" i="22"/>
  <c r="B8" i="22"/>
  <c r="B9" i="22"/>
  <c r="F42" i="19"/>
  <c r="F43" i="19"/>
  <c r="F41" i="19"/>
  <c r="F63" i="22"/>
  <c r="B63" i="22"/>
  <c r="F62" i="22"/>
  <c r="B62" i="22"/>
  <c r="F61" i="22"/>
  <c r="B61" i="22"/>
  <c r="F60" i="22"/>
  <c r="B60" i="22"/>
  <c r="F59" i="22"/>
  <c r="B59" i="22"/>
  <c r="F57" i="22"/>
  <c r="B57" i="22"/>
  <c r="F56" i="22"/>
  <c r="B56" i="22"/>
  <c r="F55" i="22"/>
  <c r="B55" i="22"/>
  <c r="B54" i="22"/>
  <c r="B53" i="22"/>
  <c r="F51" i="22"/>
  <c r="B51" i="22"/>
  <c r="F50" i="22"/>
  <c r="B50" i="22"/>
  <c r="F49" i="22"/>
  <c r="B49" i="22"/>
  <c r="F48" i="22"/>
  <c r="B48" i="22"/>
  <c r="F47" i="22"/>
  <c r="B47" i="22"/>
  <c r="F45" i="22"/>
  <c r="B45" i="22"/>
  <c r="F44" i="22"/>
  <c r="B44" i="22"/>
  <c r="F43" i="22"/>
  <c r="B43" i="22"/>
  <c r="F42" i="22"/>
  <c r="B42" i="22"/>
  <c r="F41" i="22"/>
  <c r="B41" i="22"/>
  <c r="F39" i="22"/>
  <c r="B39" i="22"/>
  <c r="F38" i="22"/>
  <c r="B38" i="22"/>
  <c r="F37" i="22"/>
  <c r="B37" i="22"/>
  <c r="F36" i="22"/>
  <c r="B36" i="22"/>
  <c r="B35" i="22"/>
  <c r="F33" i="22"/>
  <c r="B33" i="22"/>
  <c r="F32" i="22"/>
  <c r="B32" i="22"/>
  <c r="F31" i="22"/>
  <c r="B31" i="22"/>
  <c r="F30" i="22"/>
  <c r="B30" i="22"/>
  <c r="F29" i="22"/>
  <c r="B29" i="22"/>
  <c r="F27" i="22"/>
  <c r="B27" i="22"/>
  <c r="F26" i="22"/>
  <c r="B26" i="22"/>
  <c r="F25" i="22"/>
  <c r="B25" i="22"/>
  <c r="F24" i="22"/>
  <c r="B24" i="22"/>
  <c r="F23" i="22"/>
  <c r="B23" i="22"/>
  <c r="F21" i="22"/>
  <c r="B21" i="22"/>
  <c r="F20" i="22"/>
  <c r="B20" i="22"/>
  <c r="F19" i="22"/>
  <c r="B19" i="22"/>
  <c r="F18" i="22"/>
  <c r="B18" i="22"/>
  <c r="F17" i="22"/>
  <c r="B17" i="22"/>
  <c r="F15" i="22"/>
  <c r="B15" i="22"/>
  <c r="F14" i="22"/>
  <c r="B14" i="22"/>
  <c r="F13" i="22"/>
  <c r="B13" i="22"/>
  <c r="F12" i="22"/>
  <c r="B12" i="22"/>
  <c r="F8" i="22"/>
  <c r="F7" i="22"/>
  <c r="F6" i="22"/>
  <c r="J4" i="22"/>
  <c r="C26" i="17"/>
  <c r="J8" i="27"/>
  <c r="J9" i="27"/>
  <c r="J10" i="27"/>
  <c r="J13" i="27"/>
  <c r="J14" i="27"/>
  <c r="J18" i="27"/>
  <c r="J19" i="27"/>
  <c r="J20" i="27"/>
  <c r="J21" i="27"/>
  <c r="J22" i="27"/>
  <c r="J23" i="27"/>
  <c r="J24" i="2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B26" i="17"/>
  <c r="C11" i="26"/>
  <c r="F11" i="26"/>
  <c r="I11" i="26"/>
  <c r="M11" i="26"/>
  <c r="P11" i="26"/>
  <c r="C12" i="26"/>
  <c r="F12" i="26"/>
  <c r="I12" i="26"/>
  <c r="M12" i="26"/>
  <c r="P12" i="26"/>
  <c r="C13" i="26"/>
  <c r="F13" i="26"/>
  <c r="I13" i="26"/>
  <c r="M13" i="26"/>
  <c r="P13" i="26"/>
  <c r="C14" i="26"/>
  <c r="I14" i="26"/>
  <c r="M14" i="26"/>
  <c r="P14" i="26"/>
  <c r="C15" i="26"/>
  <c r="F15" i="26"/>
  <c r="I15" i="26"/>
  <c r="M15" i="26"/>
  <c r="L15" i="26" s="1"/>
  <c r="N24" i="11"/>
  <c r="O24" i="11"/>
  <c r="P24" i="11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F29" i="19"/>
  <c r="F30" i="19"/>
  <c r="F31" i="19"/>
  <c r="F35" i="19"/>
  <c r="F36" i="19"/>
  <c r="F37" i="19"/>
  <c r="F38" i="19"/>
  <c r="F39" i="19"/>
  <c r="F40" i="19"/>
  <c r="L14" i="26" l="1"/>
  <c r="L13" i="26"/>
  <c r="F4" i="22"/>
  <c r="F46" i="22"/>
  <c r="F40" i="22"/>
  <c r="F34" i="22"/>
  <c r="F16" i="22"/>
  <c r="B46" i="22"/>
  <c r="F58" i="22"/>
  <c r="F22" i="22"/>
  <c r="B16" i="22"/>
  <c r="B58" i="22"/>
  <c r="B22" i="22"/>
  <c r="B15" i="26"/>
  <c r="B14" i="26"/>
  <c r="B10" i="22"/>
  <c r="B28" i="22"/>
  <c r="B13" i="26"/>
  <c r="F10" i="22"/>
  <c r="F28" i="22"/>
  <c r="B52" i="22"/>
  <c r="D26" i="17"/>
  <c r="B40" i="22"/>
  <c r="B34" i="22"/>
  <c r="L6" i="22"/>
  <c r="K6" i="22"/>
  <c r="F52" i="22" l="1"/>
  <c r="J6" i="22" s="1"/>
  <c r="E36" i="28"/>
</calcChain>
</file>

<file path=xl/sharedStrings.xml><?xml version="1.0" encoding="utf-8"?>
<sst xmlns="http://schemas.openxmlformats.org/spreadsheetml/2006/main" count="890" uniqueCount="694">
  <si>
    <t>年令</t>
    <rPh sb="0" eb="2">
      <t>ネンレイ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</si>
  <si>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</si>
  <si>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</si>
  <si>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</si>
  <si>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</si>
  <si>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</si>
  <si>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</si>
  <si>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</si>
  <si>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</si>
  <si>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</si>
  <si>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</si>
  <si>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</si>
  <si>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</si>
  <si>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</si>
  <si>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</si>
  <si>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</si>
  <si>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</si>
  <si>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</si>
  <si>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</si>
  <si>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</si>
  <si>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95歳以上</t>
    <rPh sb="2" eb="5">
      <t>サイイジョウ</t>
    </rPh>
    <phoneticPr fontId="2"/>
  </si>
  <si>
    <t>100歳以上</t>
    <rPh sb="3" eb="6">
      <t>サイイジョウ</t>
    </rPh>
    <phoneticPr fontId="2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</si>
  <si>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2"/>
  </si>
  <si>
    <t>増減</t>
    <rPh sb="0" eb="2">
      <t>ゾウゲン</t>
    </rPh>
    <phoneticPr fontId="2"/>
  </si>
  <si>
    <t>社会動態</t>
    <rPh sb="0" eb="2">
      <t>シャカイ</t>
    </rPh>
    <rPh sb="2" eb="4">
      <t>ドウタイ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</si>
  <si>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</si>
  <si>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</si>
  <si>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（単位：人）</t>
    <rPh sb="1" eb="3">
      <t>タンイ</t>
    </rPh>
    <rPh sb="4" eb="5">
      <t>ニン</t>
    </rPh>
    <phoneticPr fontId="2"/>
  </si>
  <si>
    <t>自然動態</t>
    <rPh sb="0" eb="2">
      <t>シゼン</t>
    </rPh>
    <rPh sb="2" eb="4">
      <t>ドウタイ</t>
    </rPh>
    <phoneticPr fontId="2"/>
  </si>
  <si>
    <t>増　　減</t>
    <rPh sb="0" eb="1">
      <t>ゾウ</t>
    </rPh>
    <rPh sb="3" eb="4">
      <t>ゲン</t>
    </rPh>
    <phoneticPr fontId="2"/>
  </si>
  <si>
    <t>出　　生</t>
    <rPh sb="0" eb="1">
      <t>デ</t>
    </rPh>
    <rPh sb="3" eb="4">
      <t>ショウ</t>
    </rPh>
    <phoneticPr fontId="2"/>
  </si>
  <si>
    <t>死　　亡</t>
    <rPh sb="0" eb="1">
      <t>シ</t>
    </rPh>
    <rPh sb="3" eb="4">
      <t>ボウ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</si>
  <si>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</si>
  <si>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</si>
  <si>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市町村</t>
    <rPh sb="0" eb="3">
      <t>シチョウソン</t>
    </rPh>
    <phoneticPr fontId="2"/>
  </si>
  <si>
    <t>福島市</t>
  </si>
  <si>
    <t>郡山市</t>
  </si>
  <si>
    <t>いわき市</t>
  </si>
  <si>
    <t>白河市</t>
  </si>
  <si>
    <t>須賀川市</t>
  </si>
  <si>
    <t>鏡石町</t>
  </si>
  <si>
    <t>泉崎村</t>
  </si>
  <si>
    <t>中島村</t>
  </si>
  <si>
    <t>矢吹町</t>
  </si>
  <si>
    <t>棚倉町</t>
  </si>
  <si>
    <t>矢祭町</t>
  </si>
  <si>
    <t>塙町</t>
  </si>
  <si>
    <t>鮫川村</t>
  </si>
  <si>
    <t>玉川村</t>
  </si>
  <si>
    <t>平田村</t>
  </si>
  <si>
    <t>浅川町</t>
  </si>
  <si>
    <t>古殿町</t>
  </si>
  <si>
    <t>小野町</t>
  </si>
  <si>
    <t>その他の市町村</t>
  </si>
  <si>
    <t>国外</t>
    <rPh sb="0" eb="2">
      <t>コクガイ</t>
    </rPh>
    <phoneticPr fontId="2"/>
  </si>
  <si>
    <t>北海道</t>
    <rPh sb="0" eb="3">
      <t>ホッカイドウ</t>
    </rPh>
    <phoneticPr fontId="2"/>
  </si>
  <si>
    <t>（単位：人）各年１０月１日現在</t>
    <rPh sb="1" eb="3">
      <t>タンイ</t>
    </rPh>
    <rPh sb="4" eb="5">
      <t>ニン</t>
    </rPh>
    <rPh sb="6" eb="8">
      <t>カクネン</t>
    </rPh>
    <rPh sb="10" eb="11">
      <t>ガツ</t>
    </rPh>
    <rPh sb="12" eb="13">
      <t>ニチ</t>
    </rPh>
    <rPh sb="13" eb="15">
      <t>ゲンザイ</t>
    </rPh>
    <phoneticPr fontId="2"/>
  </si>
  <si>
    <t>年　次</t>
    <rPh sb="0" eb="1">
      <t>トシ</t>
    </rPh>
    <rPh sb="2" eb="3">
      <t>ツギ</t>
    </rPh>
    <phoneticPr fontId="2"/>
  </si>
  <si>
    <t>区　分</t>
    <rPh sb="0" eb="1">
      <t>ク</t>
    </rPh>
    <rPh sb="2" eb="3">
      <t>ブン</t>
    </rPh>
    <phoneticPr fontId="2"/>
  </si>
  <si>
    <t>常住人口</t>
    <rPh sb="0" eb="2">
      <t>ジョウジュウ</t>
    </rPh>
    <rPh sb="2" eb="4">
      <t>ジンコウ</t>
    </rPh>
    <phoneticPr fontId="2"/>
  </si>
  <si>
    <t>移　　動　　人　　口</t>
    <rPh sb="0" eb="1">
      <t>ワタル</t>
    </rPh>
    <rPh sb="3" eb="4">
      <t>ドウ</t>
    </rPh>
    <rPh sb="6" eb="7">
      <t>ヒト</t>
    </rPh>
    <rPh sb="9" eb="10">
      <t>クチ</t>
    </rPh>
    <phoneticPr fontId="2"/>
  </si>
  <si>
    <t>流入</t>
    <rPh sb="0" eb="1">
      <t>ル</t>
    </rPh>
    <rPh sb="1" eb="2">
      <t>ニュウ</t>
    </rPh>
    <phoneticPr fontId="2"/>
  </si>
  <si>
    <t>流出</t>
    <rPh sb="0" eb="2">
      <t>リュウシュツ</t>
    </rPh>
    <phoneticPr fontId="2"/>
  </si>
  <si>
    <t>流入－流出</t>
    <rPh sb="0" eb="1">
      <t>ル</t>
    </rPh>
    <rPh sb="1" eb="2">
      <t>ニュウ</t>
    </rPh>
    <rPh sb="3" eb="5">
      <t>リュウシュツ</t>
    </rPh>
    <phoneticPr fontId="2"/>
  </si>
  <si>
    <t>昼間人口</t>
    <rPh sb="0" eb="2">
      <t>ヒルマ</t>
    </rPh>
    <rPh sb="2" eb="4">
      <t>ジンコウ</t>
    </rPh>
    <phoneticPr fontId="2"/>
  </si>
  <si>
    <t>現住人口を100とする　　昼間人口</t>
    <rPh sb="0" eb="2">
      <t>ゲンジュウ</t>
    </rPh>
    <rPh sb="2" eb="4">
      <t>ジンコウ</t>
    </rPh>
    <rPh sb="13" eb="15">
      <t>ヒルマ</t>
    </rPh>
    <rPh sb="15" eb="17">
      <t>ジンコウ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</si>
  <si>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</si>
  <si>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</si>
  <si>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平成７年</t>
    <rPh sb="0" eb="2">
      <t>ヘイセイ</t>
    </rPh>
    <rPh sb="3" eb="4">
      <t>ネン</t>
    </rPh>
    <phoneticPr fontId="2"/>
  </si>
  <si>
    <t>　資料：国勢調査</t>
    <rPh sb="1" eb="3">
      <t>シリョウ</t>
    </rPh>
    <rPh sb="4" eb="6">
      <t>コクセイ</t>
    </rPh>
    <rPh sb="6" eb="8">
      <t>チョウサ</t>
    </rPh>
    <phoneticPr fontId="2"/>
  </si>
  <si>
    <t>市　　町　　村</t>
    <rPh sb="0" eb="1">
      <t>シ</t>
    </rPh>
    <rPh sb="3" eb="4">
      <t>マチ</t>
    </rPh>
    <rPh sb="6" eb="7">
      <t>ムラ</t>
    </rPh>
    <phoneticPr fontId="2"/>
  </si>
  <si>
    <t>流　　入</t>
    <rPh sb="0" eb="1">
      <t>ル</t>
    </rPh>
    <rPh sb="3" eb="4">
      <t>ニュウ</t>
    </rPh>
    <phoneticPr fontId="2"/>
  </si>
  <si>
    <t>流　　出</t>
    <rPh sb="0" eb="1">
      <t>リュウ</t>
    </rPh>
    <rPh sb="3" eb="4">
      <t>デ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</si>
  <si>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</si>
  <si>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</si>
  <si>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白河市</t>
    <rPh sb="0" eb="3">
      <t>シラカワシ</t>
    </rPh>
    <phoneticPr fontId="2"/>
  </si>
  <si>
    <t>須賀川市</t>
    <rPh sb="0" eb="4">
      <t>スカガワシ</t>
    </rPh>
    <phoneticPr fontId="2"/>
  </si>
  <si>
    <t>鏡石町</t>
    <rPh sb="0" eb="3">
      <t>カガミイシマチ</t>
    </rPh>
    <phoneticPr fontId="2"/>
  </si>
  <si>
    <t>他県</t>
    <rPh sb="0" eb="2">
      <t>タケン</t>
    </rPh>
    <phoneticPr fontId="2"/>
  </si>
  <si>
    <t>その他の市町村</t>
    <rPh sb="2" eb="3">
      <t>タ</t>
    </rPh>
    <rPh sb="4" eb="7">
      <t>シチョウソン</t>
    </rPh>
    <phoneticPr fontId="2"/>
  </si>
  <si>
    <t>産業分類</t>
    <rPh sb="0" eb="2">
      <t>サンギョウ</t>
    </rPh>
    <rPh sb="2" eb="4">
      <t>ブンルイ</t>
    </rPh>
    <phoneticPr fontId="2"/>
  </si>
  <si>
    <t>第１次産業</t>
    <rPh sb="0" eb="1">
      <t>ダイ</t>
    </rPh>
    <rPh sb="2" eb="3">
      <t>ツギ</t>
    </rPh>
    <rPh sb="3" eb="5">
      <t>サンギョウ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</si>
  <si>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</si>
  <si>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</si>
  <si>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</si>
  <si>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第２次産業</t>
    <rPh sb="0" eb="1">
      <t>ダイ</t>
    </rPh>
    <rPh sb="2" eb="3">
      <t>ツギ</t>
    </rPh>
    <rPh sb="3" eb="5">
      <t>サンギョウ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</si>
  <si>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</si>
  <si>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</si>
  <si>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</si>
  <si>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第３次産業</t>
    <rPh sb="0" eb="1">
      <t>ダイ</t>
    </rPh>
    <rPh sb="2" eb="3">
      <t>ツギ</t>
    </rPh>
    <rPh sb="3" eb="5">
      <t>サンギョウ</t>
    </rPh>
    <phoneticPr fontId="2"/>
  </si>
  <si>
    <t>電気・ガス・水道業</t>
    <rPh sb="0" eb="2">
      <t>デンキ</t>
    </rPh>
    <rPh sb="6" eb="9">
      <t>スイドウギョウ</t>
    </rPh>
    <phoneticPr fontId="2"/>
  </si>
  <si>
    <t>運輸・通信業</t>
    <rPh sb="0" eb="2">
      <t>ウンユ</t>
    </rPh>
    <rPh sb="3" eb="6">
      <t>ツウシンギョウ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</si>
  <si>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</si>
  <si>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</t>
    <rPh sb="0" eb="3">
      <t>フドウサン</t>
    </rPh>
    <rPh sb="3" eb="4">
      <t>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</si>
  <si>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</si>
  <si>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</si>
  <si>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</si>
  <si>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総　　　　数</t>
    <rPh sb="0" eb="1">
      <t>フサ</t>
    </rPh>
    <rPh sb="5" eb="6">
      <t>カズ</t>
    </rPh>
    <phoneticPr fontId="2"/>
  </si>
  <si>
    <t>総数</t>
    <rPh sb="0" eb="2">
      <t>ソウスウ</t>
    </rPh>
    <phoneticPr fontId="2"/>
  </si>
  <si>
    <t>年次</t>
    <rPh sb="0" eb="2">
      <t>ネンジ</t>
    </rPh>
    <phoneticPr fontId="2"/>
  </si>
  <si>
    <t>その他</t>
    <rPh sb="2" eb="3">
      <t>タ</t>
    </rPh>
    <phoneticPr fontId="2"/>
  </si>
  <si>
    <t>　１　人口と世帯数</t>
    <rPh sb="3" eb="5">
      <t>ジンコウ</t>
    </rPh>
    <rPh sb="6" eb="8">
      <t>セタイ</t>
    </rPh>
    <rPh sb="8" eb="9">
      <t>スウ</t>
    </rPh>
    <phoneticPr fontId="2"/>
  </si>
  <si>
    <t>１　人口と世帯数</t>
    <rPh sb="2" eb="4">
      <t>ジンコウ</t>
    </rPh>
    <rPh sb="5" eb="7">
      <t>セタイ</t>
    </rPh>
    <rPh sb="7" eb="8">
      <t>スウ</t>
    </rPh>
    <phoneticPr fontId="2"/>
  </si>
  <si>
    <t>世帯数　　　(世帯)</t>
    <rPh sb="0" eb="3">
      <t>セタイスウ</t>
    </rPh>
    <rPh sb="7" eb="9">
      <t>セタイ</t>
    </rPh>
    <phoneticPr fontId="2"/>
  </si>
  <si>
    <t>人口密度　　　(人／ｋ㎡）</t>
    <rPh sb="0" eb="2">
      <t>ジンコウ</t>
    </rPh>
    <rPh sb="2" eb="4">
      <t>ミツド</t>
    </rPh>
    <rPh sb="8" eb="9">
      <t>ニン</t>
    </rPh>
    <phoneticPr fontId="2"/>
  </si>
  <si>
    <t>合計</t>
    <rPh sb="0" eb="2">
      <t>ゴウケイ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</si>
  <si>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</si>
  <si>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</si>
  <si>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昭和60年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</si>
  <si>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</si>
  <si>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平成12年</t>
    <rPh sb="0" eb="2">
      <t>ヘイセイ</t>
    </rPh>
    <rPh sb="4" eb="5">
      <t>ネン</t>
    </rPh>
    <phoneticPr fontId="2"/>
  </si>
  <si>
    <t>各年１０月１日現在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</si>
  <si>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年　次</t>
    <rPh sb="0" eb="1">
      <t>ネン</t>
    </rPh>
    <rPh sb="2" eb="3">
      <t>ツギ</t>
    </rPh>
    <phoneticPr fontId="2"/>
  </si>
  <si>
    <t>人口　(人)</t>
    <rPh sb="0" eb="2">
      <t>ジンコウ</t>
    </rPh>
    <rPh sb="4" eb="5">
      <t>ニン</t>
    </rPh>
    <phoneticPr fontId="2"/>
  </si>
  <si>
    <t>１世帯あたり人員（人）</t>
    <rPh sb="1" eb="3">
      <t>セタイ</t>
    </rPh>
    <rPh sb="6" eb="8">
      <t>ジンイン</t>
    </rPh>
    <rPh sb="9" eb="10">
      <t>ニン</t>
    </rPh>
    <phoneticPr fontId="2"/>
  </si>
  <si>
    <t>野木沢</t>
    <rPh sb="0" eb="3">
      <t>ノギサワ</t>
    </rPh>
    <phoneticPr fontId="2"/>
  </si>
  <si>
    <t>行政区名</t>
    <rPh sb="0" eb="3">
      <t>ギョウセイク</t>
    </rPh>
    <rPh sb="3" eb="4">
      <t>メイ</t>
    </rPh>
    <phoneticPr fontId="2"/>
  </si>
  <si>
    <t>世帯数</t>
    <rPh sb="0" eb="3">
      <t>セタイスウ</t>
    </rPh>
    <phoneticPr fontId="2"/>
  </si>
  <si>
    <t>石川地区</t>
    <rPh sb="0" eb="2">
      <t>イシカワ</t>
    </rPh>
    <rPh sb="2" eb="4">
      <t>チク</t>
    </rPh>
    <phoneticPr fontId="2"/>
  </si>
  <si>
    <t>北町</t>
    <rPh sb="0" eb="1">
      <t>キタ</t>
    </rPh>
    <rPh sb="1" eb="2">
      <t>マチ</t>
    </rPh>
    <phoneticPr fontId="2"/>
  </si>
  <si>
    <t>新町</t>
    <rPh sb="0" eb="2">
      <t>シンマチ</t>
    </rPh>
    <phoneticPr fontId="2"/>
  </si>
  <si>
    <t>三芦</t>
    <rPh sb="0" eb="1">
      <t>ミ</t>
    </rPh>
    <rPh sb="1" eb="2">
      <t>アシ</t>
    </rPh>
    <phoneticPr fontId="2"/>
  </si>
  <si>
    <t>南町</t>
    <rPh sb="0" eb="2">
      <t>ミナミマチ</t>
    </rPh>
    <phoneticPr fontId="2"/>
  </si>
  <si>
    <t>荒町</t>
    <rPh sb="0" eb="2">
      <t>アラマチ</t>
    </rPh>
    <phoneticPr fontId="2"/>
  </si>
  <si>
    <t>馬場町</t>
    <rPh sb="0" eb="3">
      <t>ババマチ</t>
    </rPh>
    <phoneticPr fontId="2"/>
  </si>
  <si>
    <t>古町</t>
    <rPh sb="0" eb="2">
      <t>フルマチ</t>
    </rPh>
    <phoneticPr fontId="2"/>
  </si>
  <si>
    <t>当町</t>
    <rPh sb="0" eb="1">
      <t>トウ</t>
    </rPh>
    <rPh sb="1" eb="2">
      <t>マチ</t>
    </rPh>
    <phoneticPr fontId="2"/>
  </si>
  <si>
    <t>猫啼</t>
    <rPh sb="0" eb="2">
      <t>ネコナキ</t>
    </rPh>
    <phoneticPr fontId="2"/>
  </si>
  <si>
    <t>王子平</t>
    <rPh sb="0" eb="2">
      <t>オウジ</t>
    </rPh>
    <rPh sb="2" eb="3">
      <t>タイラ</t>
    </rPh>
    <phoneticPr fontId="2"/>
  </si>
  <si>
    <t>和久</t>
    <rPh sb="0" eb="1">
      <t>ワ</t>
    </rPh>
    <rPh sb="1" eb="2">
      <t>ク</t>
    </rPh>
    <phoneticPr fontId="2"/>
  </si>
  <si>
    <t>新屋敷</t>
    <rPh sb="0" eb="1">
      <t>アラ</t>
    </rPh>
    <rPh sb="1" eb="3">
      <t>ヤシキ</t>
    </rPh>
    <phoneticPr fontId="2"/>
  </si>
  <si>
    <t>新田</t>
    <rPh sb="0" eb="2">
      <t>シンデン</t>
    </rPh>
    <phoneticPr fontId="2"/>
  </si>
  <si>
    <t>沢田地区</t>
    <rPh sb="0" eb="2">
      <t>サワダ</t>
    </rPh>
    <rPh sb="2" eb="4">
      <t>チク</t>
    </rPh>
    <phoneticPr fontId="2"/>
  </si>
  <si>
    <t>下沢井</t>
    <rPh sb="0" eb="1">
      <t>シモ</t>
    </rPh>
    <rPh sb="1" eb="3">
      <t>サワイ</t>
    </rPh>
    <phoneticPr fontId="2"/>
  </si>
  <si>
    <t>古内</t>
    <rPh sb="0" eb="1">
      <t>フル</t>
    </rPh>
    <rPh sb="1" eb="2">
      <t>ウチ</t>
    </rPh>
    <phoneticPr fontId="2"/>
  </si>
  <si>
    <t>中央</t>
    <rPh sb="0" eb="2">
      <t>チュウオウ</t>
    </rPh>
    <phoneticPr fontId="2"/>
  </si>
  <si>
    <t>赤羽</t>
    <rPh sb="0" eb="2">
      <t>アカバネ</t>
    </rPh>
    <phoneticPr fontId="2"/>
  </si>
  <si>
    <t>鳥内</t>
    <rPh sb="0" eb="1">
      <t>トリ</t>
    </rPh>
    <rPh sb="1" eb="2">
      <t>ウチ</t>
    </rPh>
    <phoneticPr fontId="2"/>
  </si>
  <si>
    <t>山橋地区</t>
    <rPh sb="0" eb="1">
      <t>ヤマ</t>
    </rPh>
    <rPh sb="1" eb="2">
      <t>ハシ</t>
    </rPh>
    <rPh sb="2" eb="4">
      <t>チク</t>
    </rPh>
    <phoneticPr fontId="2"/>
  </si>
  <si>
    <t>山形</t>
    <rPh sb="0" eb="2">
      <t>ヤマガタ</t>
    </rPh>
    <phoneticPr fontId="2"/>
  </si>
  <si>
    <t>板橋</t>
    <rPh sb="0" eb="2">
      <t>イタバシ</t>
    </rPh>
    <phoneticPr fontId="2"/>
  </si>
  <si>
    <t>南山形</t>
    <rPh sb="0" eb="1">
      <t>ミナミ</t>
    </rPh>
    <rPh sb="1" eb="3">
      <t>ヤマガタ</t>
    </rPh>
    <phoneticPr fontId="2"/>
  </si>
  <si>
    <t>北山形</t>
    <rPh sb="0" eb="3">
      <t>キタヤマガタ</t>
    </rPh>
    <phoneticPr fontId="2"/>
  </si>
  <si>
    <t>中谷地区</t>
    <rPh sb="0" eb="2">
      <t>ナカタニ</t>
    </rPh>
    <rPh sb="2" eb="4">
      <t>チク</t>
    </rPh>
    <phoneticPr fontId="2"/>
  </si>
  <si>
    <t>本宮</t>
    <rPh sb="0" eb="2">
      <t>モトミヤ</t>
    </rPh>
    <phoneticPr fontId="2"/>
  </si>
  <si>
    <t>双里</t>
    <rPh sb="0" eb="1">
      <t>ソウ</t>
    </rPh>
    <rPh sb="1" eb="2">
      <t>リ</t>
    </rPh>
    <phoneticPr fontId="2"/>
  </si>
  <si>
    <t>形見</t>
    <rPh sb="0" eb="2">
      <t>カタミ</t>
    </rPh>
    <phoneticPr fontId="2"/>
  </si>
  <si>
    <t>谷沢</t>
    <rPh sb="0" eb="2">
      <t>ヤザワ</t>
    </rPh>
    <phoneticPr fontId="2"/>
  </si>
  <si>
    <t>坂路</t>
    <rPh sb="0" eb="1">
      <t>サカ</t>
    </rPh>
    <rPh sb="1" eb="2">
      <t>ジ</t>
    </rPh>
    <phoneticPr fontId="2"/>
  </si>
  <si>
    <t>谷地</t>
    <rPh sb="0" eb="1">
      <t>ヤ</t>
    </rPh>
    <rPh sb="1" eb="2">
      <t>ジ</t>
    </rPh>
    <phoneticPr fontId="2"/>
  </si>
  <si>
    <t>中田</t>
    <rPh sb="0" eb="2">
      <t>ナカダ</t>
    </rPh>
    <phoneticPr fontId="2"/>
  </si>
  <si>
    <t>母畑地区</t>
    <rPh sb="0" eb="1">
      <t>ハハ</t>
    </rPh>
    <rPh sb="1" eb="2">
      <t>ハタケ</t>
    </rPh>
    <rPh sb="2" eb="4">
      <t>チク</t>
    </rPh>
    <phoneticPr fontId="2"/>
  </si>
  <si>
    <t>湯郷渡</t>
    <rPh sb="0" eb="1">
      <t>ユ</t>
    </rPh>
    <rPh sb="1" eb="2">
      <t>ゴウ</t>
    </rPh>
    <rPh sb="2" eb="3">
      <t>ト</t>
    </rPh>
    <phoneticPr fontId="2"/>
  </si>
  <si>
    <t>北山</t>
    <rPh sb="0" eb="2">
      <t>キタヤマ</t>
    </rPh>
    <phoneticPr fontId="2"/>
  </si>
  <si>
    <t>野木沢地区</t>
    <rPh sb="0" eb="3">
      <t>ノギサワ</t>
    </rPh>
    <rPh sb="3" eb="5">
      <t>チク</t>
    </rPh>
    <phoneticPr fontId="2"/>
  </si>
  <si>
    <t>中野</t>
    <rPh sb="0" eb="1">
      <t>ナカ</t>
    </rPh>
    <rPh sb="1" eb="2">
      <t>ノ</t>
    </rPh>
    <phoneticPr fontId="2"/>
  </si>
  <si>
    <t>曲木</t>
    <rPh sb="0" eb="1">
      <t>マ</t>
    </rPh>
    <rPh sb="1" eb="2">
      <t>キ</t>
    </rPh>
    <phoneticPr fontId="2"/>
  </si>
  <si>
    <t>塩沢</t>
    <rPh sb="0" eb="2">
      <t>シオザワ</t>
    </rPh>
    <phoneticPr fontId="2"/>
  </si>
  <si>
    <t>大　字</t>
    <rPh sb="0" eb="1">
      <t>オオ</t>
    </rPh>
    <rPh sb="2" eb="3">
      <t>アザ</t>
    </rPh>
    <phoneticPr fontId="2"/>
  </si>
  <si>
    <t>字</t>
    <rPh sb="0" eb="1">
      <t>アザ</t>
    </rPh>
    <phoneticPr fontId="2"/>
  </si>
  <si>
    <t>計</t>
    <rPh sb="0" eb="1">
      <t>ケイ</t>
    </rPh>
    <phoneticPr fontId="2"/>
  </si>
  <si>
    <t>石　川</t>
    <rPh sb="0" eb="1">
      <t>イシ</t>
    </rPh>
    <rPh sb="2" eb="3">
      <t>カワ</t>
    </rPh>
    <phoneticPr fontId="2"/>
  </si>
  <si>
    <t>国　見</t>
    <rPh sb="0" eb="1">
      <t>クニ</t>
    </rPh>
    <rPh sb="2" eb="3">
      <t>ミ</t>
    </rPh>
    <phoneticPr fontId="2"/>
  </si>
  <si>
    <t>成　亀</t>
    <rPh sb="0" eb="1">
      <t>ナ</t>
    </rPh>
    <rPh sb="2" eb="3">
      <t>カメ</t>
    </rPh>
    <phoneticPr fontId="2"/>
  </si>
  <si>
    <t>宝殿前</t>
    <rPh sb="0" eb="1">
      <t>タカラ</t>
    </rPh>
    <rPh sb="1" eb="2">
      <t>トノ</t>
    </rPh>
    <rPh sb="2" eb="3">
      <t>マエ</t>
    </rPh>
    <phoneticPr fontId="2"/>
  </si>
  <si>
    <t>江堀田</t>
    <rPh sb="0" eb="1">
      <t>エ</t>
    </rPh>
    <rPh sb="1" eb="2">
      <t>ホリ</t>
    </rPh>
    <rPh sb="2" eb="3">
      <t>タ</t>
    </rPh>
    <phoneticPr fontId="2"/>
  </si>
  <si>
    <t>和　久</t>
    <rPh sb="0" eb="1">
      <t>ワ</t>
    </rPh>
    <rPh sb="2" eb="3">
      <t>キュウ</t>
    </rPh>
    <phoneticPr fontId="2"/>
  </si>
  <si>
    <t>一ノ沢</t>
    <rPh sb="0" eb="1">
      <t>イチ</t>
    </rPh>
    <rPh sb="2" eb="3">
      <t>サワ</t>
    </rPh>
    <phoneticPr fontId="2"/>
  </si>
  <si>
    <t>下ノ内</t>
    <rPh sb="0" eb="1">
      <t>シモ</t>
    </rPh>
    <rPh sb="2" eb="3">
      <t>ウチ</t>
    </rPh>
    <phoneticPr fontId="2"/>
  </si>
  <si>
    <t>古　舘</t>
    <rPh sb="0" eb="1">
      <t>フル</t>
    </rPh>
    <rPh sb="2" eb="3">
      <t>タテ</t>
    </rPh>
    <phoneticPr fontId="2"/>
  </si>
  <si>
    <t>新屋敷</t>
    <rPh sb="0" eb="3">
      <t>シンヤシキ</t>
    </rPh>
    <phoneticPr fontId="2"/>
  </si>
  <si>
    <t>長郷田</t>
    <rPh sb="0" eb="1">
      <t>ナガ</t>
    </rPh>
    <rPh sb="1" eb="3">
      <t>ゴウダ</t>
    </rPh>
    <phoneticPr fontId="2"/>
  </si>
  <si>
    <t>北　町</t>
    <rPh sb="0" eb="1">
      <t>キタ</t>
    </rPh>
    <rPh sb="2" eb="3">
      <t>マチ</t>
    </rPh>
    <phoneticPr fontId="2"/>
  </si>
  <si>
    <t>大　橋</t>
    <rPh sb="0" eb="1">
      <t>ダイ</t>
    </rPh>
    <rPh sb="2" eb="3">
      <t>ハシ</t>
    </rPh>
    <phoneticPr fontId="2"/>
  </si>
  <si>
    <t>高　田</t>
    <rPh sb="0" eb="1">
      <t>タカ</t>
    </rPh>
    <rPh sb="2" eb="3">
      <t>タ</t>
    </rPh>
    <phoneticPr fontId="2"/>
  </si>
  <si>
    <t>塩ノ平</t>
    <rPh sb="0" eb="1">
      <t>シオ</t>
    </rPh>
    <rPh sb="2" eb="3">
      <t>タイラ</t>
    </rPh>
    <phoneticPr fontId="2"/>
  </si>
  <si>
    <t>新　町</t>
    <rPh sb="0" eb="1">
      <t>シン</t>
    </rPh>
    <rPh sb="2" eb="3">
      <t>マチ</t>
    </rPh>
    <phoneticPr fontId="2"/>
  </si>
  <si>
    <t>草倉田</t>
    <rPh sb="0" eb="1">
      <t>クサ</t>
    </rPh>
    <rPh sb="1" eb="2">
      <t>クラ</t>
    </rPh>
    <rPh sb="2" eb="3">
      <t>タ</t>
    </rPh>
    <phoneticPr fontId="2"/>
  </si>
  <si>
    <t>矢ノ目田</t>
    <rPh sb="0" eb="1">
      <t>ヤ</t>
    </rPh>
    <rPh sb="2" eb="3">
      <t>メ</t>
    </rPh>
    <rPh sb="3" eb="4">
      <t>タ</t>
    </rPh>
    <phoneticPr fontId="2"/>
  </si>
  <si>
    <t>轡　取</t>
    <rPh sb="0" eb="1">
      <t>クツワ</t>
    </rPh>
    <rPh sb="2" eb="3">
      <t>トリ</t>
    </rPh>
    <phoneticPr fontId="2"/>
  </si>
  <si>
    <t>鹿ノ坂</t>
    <rPh sb="0" eb="1">
      <t>シカ</t>
    </rPh>
    <rPh sb="2" eb="3">
      <t>サカ</t>
    </rPh>
    <phoneticPr fontId="2"/>
  </si>
  <si>
    <t>前ノ内</t>
    <rPh sb="0" eb="1">
      <t>マエ</t>
    </rPh>
    <rPh sb="2" eb="3">
      <t>ウチ</t>
    </rPh>
    <phoneticPr fontId="2"/>
  </si>
  <si>
    <t>南　町</t>
    <rPh sb="0" eb="1">
      <t>ミナミ</t>
    </rPh>
    <rPh sb="2" eb="3">
      <t>マチ</t>
    </rPh>
    <phoneticPr fontId="2"/>
  </si>
  <si>
    <t>関　根</t>
    <rPh sb="0" eb="1">
      <t>セキ</t>
    </rPh>
    <rPh sb="2" eb="3">
      <t>ネ</t>
    </rPh>
    <phoneticPr fontId="2"/>
  </si>
  <si>
    <t>柳　作</t>
    <rPh sb="0" eb="1">
      <t>ヤナギ</t>
    </rPh>
    <rPh sb="2" eb="3">
      <t>サク</t>
    </rPh>
    <phoneticPr fontId="2"/>
  </si>
  <si>
    <t>下　泉</t>
    <rPh sb="0" eb="1">
      <t>シタ</t>
    </rPh>
    <rPh sb="2" eb="3">
      <t>イズミ</t>
    </rPh>
    <phoneticPr fontId="2"/>
  </si>
  <si>
    <t>大五郎内</t>
    <rPh sb="0" eb="1">
      <t>ダイ</t>
    </rPh>
    <rPh sb="1" eb="3">
      <t>ゴロウ</t>
    </rPh>
    <rPh sb="3" eb="4">
      <t>ウチ</t>
    </rPh>
    <phoneticPr fontId="2"/>
  </si>
  <si>
    <t>大　室</t>
    <rPh sb="0" eb="1">
      <t>オオ</t>
    </rPh>
    <rPh sb="2" eb="3">
      <t>シツ</t>
    </rPh>
    <phoneticPr fontId="2"/>
  </si>
  <si>
    <t>石　塚</t>
    <rPh sb="0" eb="1">
      <t>イシ</t>
    </rPh>
    <rPh sb="2" eb="3">
      <t>ツカ</t>
    </rPh>
    <phoneticPr fontId="2"/>
  </si>
  <si>
    <t>秋　台</t>
    <rPh sb="0" eb="1">
      <t>アキ</t>
    </rPh>
    <rPh sb="2" eb="3">
      <t>ダイ</t>
    </rPh>
    <phoneticPr fontId="2"/>
  </si>
  <si>
    <t>大　内</t>
    <rPh sb="0" eb="1">
      <t>ダイ</t>
    </rPh>
    <rPh sb="2" eb="3">
      <t>ウチ</t>
    </rPh>
    <phoneticPr fontId="2"/>
  </si>
  <si>
    <t>塩　沼</t>
    <rPh sb="0" eb="1">
      <t>シオ</t>
    </rPh>
    <rPh sb="2" eb="3">
      <t>ヌマ</t>
    </rPh>
    <phoneticPr fontId="2"/>
  </si>
  <si>
    <t>石　田</t>
    <rPh sb="0" eb="1">
      <t>イシ</t>
    </rPh>
    <rPh sb="2" eb="3">
      <t>タ</t>
    </rPh>
    <phoneticPr fontId="2"/>
  </si>
  <si>
    <t>大　沢</t>
    <rPh sb="0" eb="1">
      <t>ダイ</t>
    </rPh>
    <rPh sb="2" eb="3">
      <t>サワ</t>
    </rPh>
    <phoneticPr fontId="2"/>
  </si>
  <si>
    <t>弥　吾</t>
    <rPh sb="0" eb="1">
      <t>ヤ</t>
    </rPh>
    <rPh sb="2" eb="3">
      <t>ゴ</t>
    </rPh>
    <phoneticPr fontId="2"/>
  </si>
  <si>
    <t>当　町</t>
    <rPh sb="0" eb="1">
      <t>トウ</t>
    </rPh>
    <rPh sb="2" eb="3">
      <t>マチ</t>
    </rPh>
    <phoneticPr fontId="2"/>
  </si>
  <si>
    <t>長久保</t>
    <rPh sb="0" eb="3">
      <t>ナガクボ</t>
    </rPh>
    <phoneticPr fontId="2"/>
  </si>
  <si>
    <t>渡里沢</t>
    <rPh sb="0" eb="1">
      <t>ワタ</t>
    </rPh>
    <rPh sb="1" eb="2">
      <t>サト</t>
    </rPh>
    <rPh sb="2" eb="3">
      <t>ザワ</t>
    </rPh>
    <phoneticPr fontId="2"/>
  </si>
  <si>
    <t>沖ノ田輪</t>
    <rPh sb="0" eb="1">
      <t>オキ</t>
    </rPh>
    <rPh sb="2" eb="3">
      <t>タ</t>
    </rPh>
    <rPh sb="3" eb="4">
      <t>ワ</t>
    </rPh>
    <phoneticPr fontId="2"/>
  </si>
  <si>
    <t>松木下</t>
    <rPh sb="0" eb="1">
      <t>マツ</t>
    </rPh>
    <rPh sb="1" eb="2">
      <t>キ</t>
    </rPh>
    <rPh sb="2" eb="3">
      <t>シタ</t>
    </rPh>
    <phoneticPr fontId="2"/>
  </si>
  <si>
    <t>沢　田</t>
    <rPh sb="0" eb="1">
      <t>サワ</t>
    </rPh>
    <rPh sb="2" eb="3">
      <t>タ</t>
    </rPh>
    <phoneticPr fontId="2"/>
  </si>
  <si>
    <t>猫　啼</t>
    <rPh sb="0" eb="1">
      <t>ネコ</t>
    </rPh>
    <rPh sb="2" eb="3">
      <t>ナ</t>
    </rPh>
    <phoneticPr fontId="2"/>
  </si>
  <si>
    <t>小　計</t>
    <rPh sb="0" eb="1">
      <t>ショウ</t>
    </rPh>
    <rPh sb="2" eb="3">
      <t>ケイ</t>
    </rPh>
    <phoneticPr fontId="2"/>
  </si>
  <si>
    <t>白　石</t>
    <rPh sb="0" eb="1">
      <t>シロ</t>
    </rPh>
    <rPh sb="2" eb="3">
      <t>イシ</t>
    </rPh>
    <phoneticPr fontId="2"/>
  </si>
  <si>
    <t>田　川</t>
    <rPh sb="0" eb="1">
      <t>タ</t>
    </rPh>
    <rPh sb="2" eb="3">
      <t>カワ</t>
    </rPh>
    <phoneticPr fontId="2"/>
  </si>
  <si>
    <t>真明田</t>
    <rPh sb="0" eb="1">
      <t>シン</t>
    </rPh>
    <rPh sb="1" eb="2">
      <t>アカ</t>
    </rPh>
    <rPh sb="2" eb="3">
      <t>タ</t>
    </rPh>
    <phoneticPr fontId="2"/>
  </si>
  <si>
    <t>曲ノ内</t>
    <rPh sb="0" eb="1">
      <t>マガリ</t>
    </rPh>
    <rPh sb="2" eb="3">
      <t>ウチ</t>
    </rPh>
    <phoneticPr fontId="2"/>
  </si>
  <si>
    <t>五反分</t>
    <rPh sb="0" eb="1">
      <t>ゴ</t>
    </rPh>
    <rPh sb="1" eb="2">
      <t>ハン</t>
    </rPh>
    <rPh sb="2" eb="3">
      <t>ブン</t>
    </rPh>
    <phoneticPr fontId="2"/>
  </si>
  <si>
    <t>原</t>
    <rPh sb="0" eb="1">
      <t>ハラ</t>
    </rPh>
    <phoneticPr fontId="2"/>
  </si>
  <si>
    <t>深　谷</t>
    <rPh sb="0" eb="1">
      <t>ブカ</t>
    </rPh>
    <rPh sb="2" eb="3">
      <t>タニ</t>
    </rPh>
    <phoneticPr fontId="2"/>
  </si>
  <si>
    <t>梁　瀬</t>
    <rPh sb="0" eb="1">
      <t>ハリ</t>
    </rPh>
    <rPh sb="2" eb="3">
      <t>セ</t>
    </rPh>
    <phoneticPr fontId="2"/>
  </si>
  <si>
    <t>高　原</t>
    <rPh sb="0" eb="1">
      <t>タカ</t>
    </rPh>
    <rPh sb="2" eb="3">
      <t>ハラ</t>
    </rPh>
    <phoneticPr fontId="2"/>
  </si>
  <si>
    <t>外国見</t>
    <rPh sb="0" eb="2">
      <t>ガイコク</t>
    </rPh>
    <rPh sb="2" eb="3">
      <t>ミ</t>
    </rPh>
    <phoneticPr fontId="2"/>
  </si>
  <si>
    <t>伏　木</t>
    <rPh sb="0" eb="1">
      <t>フ</t>
    </rPh>
    <rPh sb="2" eb="3">
      <t>キ</t>
    </rPh>
    <phoneticPr fontId="2"/>
  </si>
  <si>
    <t>新　宿</t>
    <rPh sb="0" eb="1">
      <t>シン</t>
    </rPh>
    <rPh sb="2" eb="3">
      <t>ヤド</t>
    </rPh>
    <phoneticPr fontId="2"/>
  </si>
  <si>
    <t>上ノ池</t>
    <rPh sb="0" eb="1">
      <t>ウエ</t>
    </rPh>
    <rPh sb="2" eb="3">
      <t>イケ</t>
    </rPh>
    <phoneticPr fontId="2"/>
  </si>
  <si>
    <t>浦</t>
    <rPh sb="0" eb="1">
      <t>ウラ</t>
    </rPh>
    <phoneticPr fontId="2"/>
  </si>
  <si>
    <t>翁　沢</t>
    <rPh sb="0" eb="1">
      <t>オキナ</t>
    </rPh>
    <rPh sb="2" eb="3">
      <t>サワ</t>
    </rPh>
    <phoneticPr fontId="2"/>
  </si>
  <si>
    <t>踏　切</t>
    <rPh sb="0" eb="1">
      <t>トウ</t>
    </rPh>
    <rPh sb="2" eb="3">
      <t>キリ</t>
    </rPh>
    <phoneticPr fontId="2"/>
  </si>
  <si>
    <t>達中久保</t>
    <rPh sb="0" eb="1">
      <t>タツ</t>
    </rPh>
    <rPh sb="1" eb="2">
      <t>ナカ</t>
    </rPh>
    <rPh sb="2" eb="4">
      <t>クボ</t>
    </rPh>
    <phoneticPr fontId="2"/>
  </si>
  <si>
    <t>竹　柄</t>
    <rPh sb="0" eb="1">
      <t>タケ</t>
    </rPh>
    <rPh sb="2" eb="3">
      <t>ガラ</t>
    </rPh>
    <phoneticPr fontId="2"/>
  </si>
  <si>
    <t>韮　草</t>
    <rPh sb="0" eb="1">
      <t>ニラ</t>
    </rPh>
    <rPh sb="2" eb="3">
      <t>クサ</t>
    </rPh>
    <phoneticPr fontId="2"/>
  </si>
  <si>
    <t>ウトフ長</t>
    <rPh sb="3" eb="4">
      <t>チョウ</t>
    </rPh>
    <phoneticPr fontId="2"/>
  </si>
  <si>
    <t>西ノ作</t>
    <rPh sb="0" eb="1">
      <t>ニシ</t>
    </rPh>
    <rPh sb="2" eb="3">
      <t>サク</t>
    </rPh>
    <phoneticPr fontId="2"/>
  </si>
  <si>
    <t>観音山</t>
    <rPh sb="0" eb="1">
      <t>カン</t>
    </rPh>
    <rPh sb="1" eb="2">
      <t>オン</t>
    </rPh>
    <rPh sb="2" eb="3">
      <t>ザン</t>
    </rPh>
    <phoneticPr fontId="2"/>
  </si>
  <si>
    <t>古　宿</t>
    <rPh sb="0" eb="1">
      <t>フル</t>
    </rPh>
    <rPh sb="2" eb="3">
      <t>ヤド</t>
    </rPh>
    <phoneticPr fontId="2"/>
  </si>
  <si>
    <t>大日原</t>
    <rPh sb="0" eb="1">
      <t>オオ</t>
    </rPh>
    <rPh sb="1" eb="2">
      <t>ヒ</t>
    </rPh>
    <rPh sb="2" eb="3">
      <t>ハラ</t>
    </rPh>
    <phoneticPr fontId="2"/>
  </si>
  <si>
    <t>藤　山</t>
    <rPh sb="0" eb="1">
      <t>フジ</t>
    </rPh>
    <rPh sb="2" eb="3">
      <t>ヤマ</t>
    </rPh>
    <phoneticPr fontId="2"/>
  </si>
  <si>
    <t>大山平</t>
    <rPh sb="0" eb="2">
      <t>オオヤマ</t>
    </rPh>
    <rPh sb="2" eb="3">
      <t>タイラ</t>
    </rPh>
    <phoneticPr fontId="2"/>
  </si>
  <si>
    <t>十三塚</t>
    <rPh sb="0" eb="2">
      <t>ジュウサン</t>
    </rPh>
    <rPh sb="2" eb="3">
      <t>ヅカ</t>
    </rPh>
    <phoneticPr fontId="2"/>
  </si>
  <si>
    <t>長　原</t>
    <rPh sb="0" eb="1">
      <t>チョウ</t>
    </rPh>
    <rPh sb="2" eb="3">
      <t>ハラ</t>
    </rPh>
    <phoneticPr fontId="2"/>
  </si>
  <si>
    <t>川　井</t>
    <rPh sb="0" eb="1">
      <t>カワ</t>
    </rPh>
    <rPh sb="2" eb="3">
      <t>イ</t>
    </rPh>
    <phoneticPr fontId="2"/>
  </si>
  <si>
    <t>山森沢</t>
    <rPh sb="0" eb="1">
      <t>ヤマ</t>
    </rPh>
    <rPh sb="1" eb="2">
      <t>モリ</t>
    </rPh>
    <rPh sb="2" eb="3">
      <t>サワ</t>
    </rPh>
    <phoneticPr fontId="2"/>
  </si>
  <si>
    <t>塩　塚</t>
    <rPh sb="0" eb="1">
      <t>シオ</t>
    </rPh>
    <rPh sb="2" eb="3">
      <t>ヅカ</t>
    </rPh>
    <phoneticPr fontId="2"/>
  </si>
  <si>
    <t>小　迎</t>
    <rPh sb="0" eb="1">
      <t>コ</t>
    </rPh>
    <rPh sb="2" eb="3">
      <t>ムカエ</t>
    </rPh>
    <phoneticPr fontId="2"/>
  </si>
  <si>
    <t>村　山</t>
    <rPh sb="0" eb="1">
      <t>ムラ</t>
    </rPh>
    <rPh sb="2" eb="3">
      <t>ヤマ</t>
    </rPh>
    <phoneticPr fontId="2"/>
  </si>
  <si>
    <t>小金石</t>
    <rPh sb="0" eb="2">
      <t>コガネ</t>
    </rPh>
    <rPh sb="2" eb="3">
      <t>イシ</t>
    </rPh>
    <phoneticPr fontId="2"/>
  </si>
  <si>
    <t>新　覚</t>
    <rPh sb="0" eb="1">
      <t>シン</t>
    </rPh>
    <rPh sb="2" eb="3">
      <t>カク</t>
    </rPh>
    <phoneticPr fontId="2"/>
  </si>
  <si>
    <t>打　出</t>
    <rPh sb="0" eb="1">
      <t>ダ</t>
    </rPh>
    <rPh sb="2" eb="3">
      <t>デ</t>
    </rPh>
    <phoneticPr fontId="2"/>
  </si>
  <si>
    <t>馬舟沢</t>
    <rPh sb="0" eb="1">
      <t>ウマ</t>
    </rPh>
    <rPh sb="1" eb="2">
      <t>ブネ</t>
    </rPh>
    <rPh sb="2" eb="3">
      <t>サワ</t>
    </rPh>
    <phoneticPr fontId="2"/>
  </si>
  <si>
    <t>根　宿</t>
    <rPh sb="0" eb="1">
      <t>ネ</t>
    </rPh>
    <rPh sb="2" eb="3">
      <t>ヤド</t>
    </rPh>
    <phoneticPr fontId="2"/>
  </si>
  <si>
    <t>石　船</t>
    <rPh sb="0" eb="1">
      <t>イシ</t>
    </rPh>
    <rPh sb="2" eb="3">
      <t>フネ</t>
    </rPh>
    <phoneticPr fontId="2"/>
  </si>
  <si>
    <t>舘</t>
    <rPh sb="0" eb="1">
      <t>タテ</t>
    </rPh>
    <phoneticPr fontId="2"/>
  </si>
  <si>
    <t>雀</t>
    <rPh sb="0" eb="1">
      <t>スズメ</t>
    </rPh>
    <phoneticPr fontId="2"/>
  </si>
  <si>
    <t>三斗蒔</t>
    <rPh sb="0" eb="2">
      <t>サント</t>
    </rPh>
    <rPh sb="2" eb="3">
      <t>マ</t>
    </rPh>
    <phoneticPr fontId="2"/>
  </si>
  <si>
    <t>大　段</t>
    <rPh sb="0" eb="1">
      <t>オオ</t>
    </rPh>
    <rPh sb="2" eb="3">
      <t>ダン</t>
    </rPh>
    <phoneticPr fontId="2"/>
  </si>
  <si>
    <t>熊ノ堂</t>
    <rPh sb="0" eb="1">
      <t>クマ</t>
    </rPh>
    <rPh sb="2" eb="3">
      <t>ドウ</t>
    </rPh>
    <phoneticPr fontId="2"/>
  </si>
  <si>
    <t>焼　場</t>
    <rPh sb="0" eb="1">
      <t>ヤキ</t>
    </rPh>
    <rPh sb="2" eb="3">
      <t>バ</t>
    </rPh>
    <phoneticPr fontId="2"/>
  </si>
  <si>
    <t>藤　沢</t>
    <rPh sb="0" eb="1">
      <t>フジ</t>
    </rPh>
    <rPh sb="2" eb="3">
      <t>サワ</t>
    </rPh>
    <phoneticPr fontId="2"/>
  </si>
  <si>
    <t>鳥　内</t>
    <rPh sb="0" eb="1">
      <t>トリ</t>
    </rPh>
    <rPh sb="2" eb="3">
      <t>ウチ</t>
    </rPh>
    <phoneticPr fontId="2"/>
  </si>
  <si>
    <t>清水窪</t>
    <rPh sb="0" eb="2">
      <t>シミズ</t>
    </rPh>
    <rPh sb="2" eb="3">
      <t>クボ</t>
    </rPh>
    <phoneticPr fontId="2"/>
  </si>
  <si>
    <t>耕　土</t>
    <rPh sb="0" eb="1">
      <t>コウ</t>
    </rPh>
    <rPh sb="2" eb="3">
      <t>ツチ</t>
    </rPh>
    <phoneticPr fontId="2"/>
  </si>
  <si>
    <t>山　神</t>
    <rPh sb="0" eb="1">
      <t>ヤマ</t>
    </rPh>
    <rPh sb="2" eb="3">
      <t>カミ</t>
    </rPh>
    <phoneticPr fontId="2"/>
  </si>
  <si>
    <t>中　山</t>
    <rPh sb="0" eb="1">
      <t>ナカ</t>
    </rPh>
    <rPh sb="2" eb="3">
      <t>ヤマ</t>
    </rPh>
    <phoneticPr fontId="2"/>
  </si>
  <si>
    <t>後　原</t>
    <rPh sb="0" eb="1">
      <t>ウシロ</t>
    </rPh>
    <rPh sb="2" eb="3">
      <t>ハラ</t>
    </rPh>
    <phoneticPr fontId="2"/>
  </si>
  <si>
    <t>大池下</t>
    <rPh sb="0" eb="2">
      <t>オオイケ</t>
    </rPh>
    <rPh sb="2" eb="3">
      <t>シタ</t>
    </rPh>
    <phoneticPr fontId="2"/>
  </si>
  <si>
    <t>笹　塚</t>
    <rPh sb="0" eb="1">
      <t>ササ</t>
    </rPh>
    <rPh sb="2" eb="3">
      <t>ツカ</t>
    </rPh>
    <phoneticPr fontId="2"/>
  </si>
  <si>
    <t>上ノ原</t>
    <rPh sb="0" eb="1">
      <t>ウエ</t>
    </rPh>
    <rPh sb="2" eb="3">
      <t>ハラ</t>
    </rPh>
    <phoneticPr fontId="2"/>
  </si>
  <si>
    <t>鷹ノ巣</t>
    <rPh sb="0" eb="1">
      <t>タカ</t>
    </rPh>
    <rPh sb="2" eb="3">
      <t>ス</t>
    </rPh>
    <phoneticPr fontId="2"/>
  </si>
  <si>
    <t>行　山</t>
    <rPh sb="0" eb="1">
      <t>ギョウ</t>
    </rPh>
    <rPh sb="2" eb="3">
      <t>ヤマ</t>
    </rPh>
    <phoneticPr fontId="2"/>
  </si>
  <si>
    <t>山　橋</t>
    <rPh sb="0" eb="1">
      <t>ヤマ</t>
    </rPh>
    <rPh sb="2" eb="3">
      <t>ハシ</t>
    </rPh>
    <phoneticPr fontId="2"/>
  </si>
  <si>
    <t>赤　羽</t>
    <rPh sb="0" eb="1">
      <t>アカ</t>
    </rPh>
    <rPh sb="2" eb="3">
      <t>ハネ</t>
    </rPh>
    <phoneticPr fontId="2"/>
  </si>
  <si>
    <t>小田柿</t>
    <rPh sb="0" eb="2">
      <t>オダ</t>
    </rPh>
    <rPh sb="2" eb="3">
      <t>カキ</t>
    </rPh>
    <phoneticPr fontId="2"/>
  </si>
  <si>
    <t>兎　田</t>
    <rPh sb="0" eb="1">
      <t>ウサギ</t>
    </rPh>
    <rPh sb="2" eb="3">
      <t>タ</t>
    </rPh>
    <phoneticPr fontId="2"/>
  </si>
  <si>
    <t>森屋段</t>
    <rPh sb="0" eb="1">
      <t>モリ</t>
    </rPh>
    <rPh sb="1" eb="2">
      <t>ヤ</t>
    </rPh>
    <rPh sb="2" eb="3">
      <t>ダン</t>
    </rPh>
    <phoneticPr fontId="2"/>
  </si>
  <si>
    <t>菖蒲沢</t>
    <rPh sb="0" eb="2">
      <t>ショウブ</t>
    </rPh>
    <rPh sb="2" eb="3">
      <t>サワ</t>
    </rPh>
    <phoneticPr fontId="2"/>
  </si>
  <si>
    <t>滝　尻</t>
    <rPh sb="0" eb="1">
      <t>タキ</t>
    </rPh>
    <rPh sb="2" eb="3">
      <t>シリ</t>
    </rPh>
    <phoneticPr fontId="2"/>
  </si>
  <si>
    <t>板　橋</t>
    <rPh sb="0" eb="1">
      <t>イタ</t>
    </rPh>
    <rPh sb="2" eb="3">
      <t>ハシ</t>
    </rPh>
    <phoneticPr fontId="2"/>
  </si>
  <si>
    <t>五斗蒔</t>
    <rPh sb="0" eb="1">
      <t>ゴ</t>
    </rPh>
    <rPh sb="1" eb="2">
      <t>ト</t>
    </rPh>
    <rPh sb="2" eb="3">
      <t>マ</t>
    </rPh>
    <phoneticPr fontId="2"/>
  </si>
  <si>
    <t>塩ノ沢</t>
    <rPh sb="0" eb="1">
      <t>シオ</t>
    </rPh>
    <rPh sb="2" eb="3">
      <t>サワ</t>
    </rPh>
    <phoneticPr fontId="2"/>
  </si>
  <si>
    <t>大豆久内</t>
    <rPh sb="0" eb="2">
      <t>ダイズ</t>
    </rPh>
    <rPh sb="2" eb="3">
      <t>キュウ</t>
    </rPh>
    <rPh sb="3" eb="4">
      <t>ウチ</t>
    </rPh>
    <phoneticPr fontId="2"/>
  </si>
  <si>
    <t>八升蒔</t>
    <rPh sb="0" eb="1">
      <t>ハチ</t>
    </rPh>
    <rPh sb="1" eb="2">
      <t>ショウ</t>
    </rPh>
    <rPh sb="2" eb="3">
      <t>マ</t>
    </rPh>
    <phoneticPr fontId="2"/>
  </si>
  <si>
    <t>横　山</t>
    <rPh sb="0" eb="1">
      <t>ヨコ</t>
    </rPh>
    <rPh sb="2" eb="3">
      <t>ヤマ</t>
    </rPh>
    <phoneticPr fontId="2"/>
  </si>
  <si>
    <t>関　田</t>
    <rPh sb="0" eb="1">
      <t>セキ</t>
    </rPh>
    <rPh sb="2" eb="3">
      <t>タ</t>
    </rPh>
    <phoneticPr fontId="2"/>
  </si>
  <si>
    <t>兵庫屋敷</t>
    <rPh sb="0" eb="2">
      <t>ヒョウゴ</t>
    </rPh>
    <rPh sb="2" eb="3">
      <t>ヤ</t>
    </rPh>
    <rPh sb="3" eb="4">
      <t>シ</t>
    </rPh>
    <phoneticPr fontId="2"/>
  </si>
  <si>
    <t>松　森</t>
    <rPh sb="0" eb="1">
      <t>マツ</t>
    </rPh>
    <rPh sb="2" eb="3">
      <t>モリ</t>
    </rPh>
    <phoneticPr fontId="2"/>
  </si>
  <si>
    <t>岸久内</t>
    <rPh sb="0" eb="1">
      <t>キシ</t>
    </rPh>
    <rPh sb="1" eb="2">
      <t>キュウ</t>
    </rPh>
    <rPh sb="2" eb="3">
      <t>ナイ</t>
    </rPh>
    <phoneticPr fontId="2"/>
  </si>
  <si>
    <t>女　庭</t>
    <rPh sb="0" eb="1">
      <t>オンナ</t>
    </rPh>
    <rPh sb="2" eb="3">
      <t>ニワ</t>
    </rPh>
    <phoneticPr fontId="2"/>
  </si>
  <si>
    <t>二反田</t>
    <rPh sb="0" eb="1">
      <t>ニ</t>
    </rPh>
    <rPh sb="1" eb="2">
      <t>ハン</t>
    </rPh>
    <rPh sb="2" eb="3">
      <t>タ</t>
    </rPh>
    <phoneticPr fontId="2"/>
  </si>
  <si>
    <t>柿木平</t>
    <rPh sb="0" eb="2">
      <t>カキギ</t>
    </rPh>
    <rPh sb="2" eb="3">
      <t>タイラ</t>
    </rPh>
    <phoneticPr fontId="2"/>
  </si>
  <si>
    <t>須　沢</t>
    <rPh sb="0" eb="1">
      <t>ス</t>
    </rPh>
    <rPh sb="2" eb="3">
      <t>サワ</t>
    </rPh>
    <phoneticPr fontId="2"/>
  </si>
  <si>
    <t>大　下</t>
    <rPh sb="0" eb="1">
      <t>ダイ</t>
    </rPh>
    <rPh sb="2" eb="3">
      <t>シタ</t>
    </rPh>
    <phoneticPr fontId="2"/>
  </si>
  <si>
    <t>南</t>
    <rPh sb="0" eb="1">
      <t>ミナミ</t>
    </rPh>
    <phoneticPr fontId="2"/>
  </si>
  <si>
    <t>松　原</t>
    <rPh sb="0" eb="1">
      <t>マツ</t>
    </rPh>
    <rPh sb="2" eb="3">
      <t>ハラ</t>
    </rPh>
    <phoneticPr fontId="2"/>
  </si>
  <si>
    <t>舟ノ沢</t>
    <rPh sb="0" eb="1">
      <t>フネ</t>
    </rPh>
    <rPh sb="2" eb="3">
      <t>サワ</t>
    </rPh>
    <phoneticPr fontId="2"/>
  </si>
  <si>
    <t>若　林</t>
    <rPh sb="0" eb="1">
      <t>ワカ</t>
    </rPh>
    <rPh sb="2" eb="3">
      <t>ハヤシ</t>
    </rPh>
    <phoneticPr fontId="2"/>
  </si>
  <si>
    <t>法泉寺</t>
    <rPh sb="0" eb="1">
      <t>ホウ</t>
    </rPh>
    <rPh sb="1" eb="2">
      <t>イズミ</t>
    </rPh>
    <rPh sb="2" eb="3">
      <t>テラ</t>
    </rPh>
    <phoneticPr fontId="2"/>
  </si>
  <si>
    <t>福　田</t>
    <rPh sb="0" eb="1">
      <t>フク</t>
    </rPh>
    <rPh sb="2" eb="3">
      <t>タ</t>
    </rPh>
    <phoneticPr fontId="2"/>
  </si>
  <si>
    <t>沢古屋</t>
    <rPh sb="0" eb="1">
      <t>サワ</t>
    </rPh>
    <rPh sb="1" eb="3">
      <t>フルヤ</t>
    </rPh>
    <phoneticPr fontId="2"/>
  </si>
  <si>
    <t>南浮庭</t>
    <rPh sb="0" eb="1">
      <t>ミナミ</t>
    </rPh>
    <rPh sb="1" eb="2">
      <t>ウ</t>
    </rPh>
    <rPh sb="2" eb="3">
      <t>ニワ</t>
    </rPh>
    <phoneticPr fontId="2"/>
  </si>
  <si>
    <t>羽貫田</t>
    <rPh sb="0" eb="1">
      <t>ハネ</t>
    </rPh>
    <rPh sb="1" eb="2">
      <t>ヌキ</t>
    </rPh>
    <rPh sb="2" eb="3">
      <t>タ</t>
    </rPh>
    <phoneticPr fontId="2"/>
  </si>
  <si>
    <t>羽入田</t>
    <rPh sb="0" eb="1">
      <t>ハネ</t>
    </rPh>
    <rPh sb="1" eb="2">
      <t>イ</t>
    </rPh>
    <rPh sb="2" eb="3">
      <t>タ</t>
    </rPh>
    <phoneticPr fontId="2"/>
  </si>
  <si>
    <t>北浮庭</t>
    <rPh sb="0" eb="1">
      <t>キタ</t>
    </rPh>
    <rPh sb="1" eb="2">
      <t>ウ</t>
    </rPh>
    <rPh sb="2" eb="3">
      <t>ニワ</t>
    </rPh>
    <phoneticPr fontId="2"/>
  </si>
  <si>
    <t>鴫　内</t>
    <rPh sb="0" eb="1">
      <t>シギ</t>
    </rPh>
    <rPh sb="2" eb="3">
      <t>ウチ</t>
    </rPh>
    <phoneticPr fontId="2"/>
  </si>
  <si>
    <t>堂　平</t>
    <rPh sb="0" eb="1">
      <t>ドウ</t>
    </rPh>
    <rPh sb="2" eb="3">
      <t>タイラ</t>
    </rPh>
    <phoneticPr fontId="2"/>
  </si>
  <si>
    <t>折　木</t>
    <rPh sb="0" eb="1">
      <t>オリ</t>
    </rPh>
    <rPh sb="2" eb="3">
      <t>キ</t>
    </rPh>
    <phoneticPr fontId="2"/>
  </si>
  <si>
    <t>所　部</t>
    <rPh sb="0" eb="1">
      <t>ショ</t>
    </rPh>
    <rPh sb="2" eb="3">
      <t>ブ</t>
    </rPh>
    <phoneticPr fontId="2"/>
  </si>
  <si>
    <t>切　田</t>
    <rPh sb="0" eb="1">
      <t>キリ</t>
    </rPh>
    <rPh sb="2" eb="3">
      <t>タ</t>
    </rPh>
    <phoneticPr fontId="2"/>
  </si>
  <si>
    <t>水　境</t>
    <rPh sb="0" eb="1">
      <t>ミズ</t>
    </rPh>
    <rPh sb="2" eb="3">
      <t>サカイ</t>
    </rPh>
    <phoneticPr fontId="2"/>
  </si>
  <si>
    <t>中屋敷</t>
    <rPh sb="0" eb="3">
      <t>ナカヤシキ</t>
    </rPh>
    <phoneticPr fontId="2"/>
  </si>
  <si>
    <t>山　口</t>
    <rPh sb="0" eb="1">
      <t>ヤマ</t>
    </rPh>
    <rPh sb="2" eb="3">
      <t>クチ</t>
    </rPh>
    <phoneticPr fontId="2"/>
  </si>
  <si>
    <t>堂ノ上</t>
    <rPh sb="0" eb="1">
      <t>ドウ</t>
    </rPh>
    <rPh sb="2" eb="3">
      <t>ウエ</t>
    </rPh>
    <phoneticPr fontId="2"/>
  </si>
  <si>
    <t>笹目田</t>
    <rPh sb="0" eb="1">
      <t>ササ</t>
    </rPh>
    <rPh sb="1" eb="2">
      <t>メ</t>
    </rPh>
    <rPh sb="2" eb="3">
      <t>タ</t>
    </rPh>
    <phoneticPr fontId="2"/>
  </si>
  <si>
    <t>坊屋敷</t>
    <rPh sb="0" eb="1">
      <t>ボウ</t>
    </rPh>
    <rPh sb="1" eb="3">
      <t>ヤシキ</t>
    </rPh>
    <phoneticPr fontId="2"/>
  </si>
  <si>
    <t>狸久保</t>
    <rPh sb="0" eb="1">
      <t>タヌキ</t>
    </rPh>
    <rPh sb="1" eb="3">
      <t>クボ</t>
    </rPh>
    <phoneticPr fontId="2"/>
  </si>
  <si>
    <t>安寺跡</t>
    <rPh sb="0" eb="1">
      <t>アン</t>
    </rPh>
    <rPh sb="1" eb="2">
      <t>テラ</t>
    </rPh>
    <rPh sb="2" eb="3">
      <t>アト</t>
    </rPh>
    <phoneticPr fontId="2"/>
  </si>
  <si>
    <t>大　平</t>
    <rPh sb="0" eb="1">
      <t>ダイ</t>
    </rPh>
    <rPh sb="2" eb="3">
      <t>ヒラ</t>
    </rPh>
    <phoneticPr fontId="2"/>
  </si>
  <si>
    <t>中野沢</t>
    <rPh sb="0" eb="1">
      <t>ナカ</t>
    </rPh>
    <rPh sb="1" eb="2">
      <t>ノ</t>
    </rPh>
    <rPh sb="2" eb="3">
      <t>サワ</t>
    </rPh>
    <phoneticPr fontId="2"/>
  </si>
  <si>
    <t>引　地</t>
    <rPh sb="0" eb="1">
      <t>ヒ</t>
    </rPh>
    <rPh sb="2" eb="3">
      <t>チ</t>
    </rPh>
    <phoneticPr fontId="2"/>
  </si>
  <si>
    <t>山　田</t>
    <rPh sb="0" eb="1">
      <t>ヤマ</t>
    </rPh>
    <rPh sb="2" eb="3">
      <t>タ</t>
    </rPh>
    <phoneticPr fontId="2"/>
  </si>
  <si>
    <t>永宗田</t>
    <rPh sb="0" eb="1">
      <t>ナガ</t>
    </rPh>
    <rPh sb="1" eb="2">
      <t>シュウ</t>
    </rPh>
    <rPh sb="2" eb="3">
      <t>タ</t>
    </rPh>
    <phoneticPr fontId="2"/>
  </si>
  <si>
    <t>赤　房</t>
    <rPh sb="0" eb="1">
      <t>アカ</t>
    </rPh>
    <rPh sb="2" eb="3">
      <t>フサ</t>
    </rPh>
    <phoneticPr fontId="2"/>
  </si>
  <si>
    <t>漆　方</t>
    <rPh sb="0" eb="1">
      <t>ウルシ</t>
    </rPh>
    <rPh sb="2" eb="3">
      <t>カタ</t>
    </rPh>
    <phoneticPr fontId="2"/>
  </si>
  <si>
    <t>古市場</t>
    <rPh sb="0" eb="1">
      <t>フル</t>
    </rPh>
    <rPh sb="1" eb="3">
      <t>シジョウ</t>
    </rPh>
    <phoneticPr fontId="2"/>
  </si>
  <si>
    <t>中ノ内</t>
    <rPh sb="0" eb="1">
      <t>ナカ</t>
    </rPh>
    <rPh sb="2" eb="3">
      <t>ウチ</t>
    </rPh>
    <phoneticPr fontId="2"/>
  </si>
  <si>
    <t>形　見</t>
    <rPh sb="0" eb="1">
      <t>カタチ</t>
    </rPh>
    <rPh sb="2" eb="3">
      <t>ミ</t>
    </rPh>
    <phoneticPr fontId="2"/>
  </si>
  <si>
    <t>酉　作</t>
    <rPh sb="0" eb="1">
      <t>トリ</t>
    </rPh>
    <rPh sb="2" eb="3">
      <t>サク</t>
    </rPh>
    <phoneticPr fontId="2"/>
  </si>
  <si>
    <t>明　内</t>
    <rPh sb="0" eb="1">
      <t>アカ</t>
    </rPh>
    <rPh sb="2" eb="3">
      <t>ウチ</t>
    </rPh>
    <phoneticPr fontId="2"/>
  </si>
  <si>
    <t>気和田作</t>
    <rPh sb="0" eb="1">
      <t>キ</t>
    </rPh>
    <rPh sb="1" eb="4">
      <t>ワダサク</t>
    </rPh>
    <phoneticPr fontId="2"/>
  </si>
  <si>
    <t>道　橋</t>
    <rPh sb="0" eb="1">
      <t>ミチ</t>
    </rPh>
    <rPh sb="2" eb="3">
      <t>ハシ</t>
    </rPh>
    <phoneticPr fontId="2"/>
  </si>
  <si>
    <t>細　田</t>
    <rPh sb="0" eb="1">
      <t>ホソ</t>
    </rPh>
    <rPh sb="2" eb="3">
      <t>タ</t>
    </rPh>
    <phoneticPr fontId="2"/>
  </si>
  <si>
    <t>借　宿</t>
    <rPh sb="0" eb="1">
      <t>カ</t>
    </rPh>
    <rPh sb="2" eb="3">
      <t>ヤド</t>
    </rPh>
    <phoneticPr fontId="2"/>
  </si>
  <si>
    <t>沢　尻</t>
    <rPh sb="0" eb="1">
      <t>サワ</t>
    </rPh>
    <rPh sb="2" eb="3">
      <t>シリ</t>
    </rPh>
    <phoneticPr fontId="2"/>
  </si>
  <si>
    <t>双　里</t>
    <rPh sb="0" eb="1">
      <t>ソウ</t>
    </rPh>
    <rPh sb="2" eb="3">
      <t>リ</t>
    </rPh>
    <phoneticPr fontId="2"/>
  </si>
  <si>
    <t>萱手作</t>
    <rPh sb="0" eb="1">
      <t>カヤ</t>
    </rPh>
    <rPh sb="1" eb="2">
      <t>テ</t>
    </rPh>
    <rPh sb="2" eb="3">
      <t>サク</t>
    </rPh>
    <phoneticPr fontId="2"/>
  </si>
  <si>
    <t>尾　巻</t>
    <rPh sb="0" eb="1">
      <t>オ</t>
    </rPh>
    <rPh sb="2" eb="3">
      <t>マ</t>
    </rPh>
    <phoneticPr fontId="2"/>
  </si>
  <si>
    <t>龍ノ口</t>
    <rPh sb="0" eb="1">
      <t>タツ</t>
    </rPh>
    <rPh sb="2" eb="3">
      <t>クチ</t>
    </rPh>
    <phoneticPr fontId="2"/>
  </si>
  <si>
    <t>破　石</t>
    <rPh sb="0" eb="1">
      <t>ハ</t>
    </rPh>
    <rPh sb="2" eb="3">
      <t>イシ</t>
    </rPh>
    <phoneticPr fontId="2"/>
  </si>
  <si>
    <t>坂ノ下</t>
    <rPh sb="0" eb="1">
      <t>サカ</t>
    </rPh>
    <rPh sb="2" eb="3">
      <t>シタ</t>
    </rPh>
    <phoneticPr fontId="2"/>
  </si>
  <si>
    <t>竹ノ下</t>
    <rPh sb="0" eb="1">
      <t>タケ</t>
    </rPh>
    <rPh sb="2" eb="3">
      <t>シタ</t>
    </rPh>
    <phoneticPr fontId="2"/>
  </si>
  <si>
    <t>中　谷</t>
    <rPh sb="0" eb="1">
      <t>ナカ</t>
    </rPh>
    <rPh sb="2" eb="3">
      <t>タニ</t>
    </rPh>
    <phoneticPr fontId="2"/>
  </si>
  <si>
    <t>中　平</t>
    <rPh sb="0" eb="1">
      <t>ナカ</t>
    </rPh>
    <rPh sb="2" eb="3">
      <t>タイラ</t>
    </rPh>
    <phoneticPr fontId="2"/>
  </si>
  <si>
    <t>北ノ前</t>
    <rPh sb="0" eb="1">
      <t>キタ</t>
    </rPh>
    <rPh sb="2" eb="3">
      <t>マエ</t>
    </rPh>
    <phoneticPr fontId="2"/>
  </si>
  <si>
    <t>本　宮</t>
    <rPh sb="0" eb="1">
      <t>ホン</t>
    </rPh>
    <rPh sb="2" eb="3">
      <t>ミヤ</t>
    </rPh>
    <phoneticPr fontId="2"/>
  </si>
  <si>
    <t>名　乗</t>
    <rPh sb="0" eb="1">
      <t>ナ</t>
    </rPh>
    <rPh sb="2" eb="3">
      <t>ジョウ</t>
    </rPh>
    <phoneticPr fontId="2"/>
  </si>
  <si>
    <t>七鍬石</t>
    <rPh sb="0" eb="1">
      <t>ナナ</t>
    </rPh>
    <rPh sb="1" eb="2">
      <t>スキ</t>
    </rPh>
    <rPh sb="2" eb="3">
      <t>イシ</t>
    </rPh>
    <phoneticPr fontId="2"/>
  </si>
  <si>
    <t>馬場ノ内</t>
    <rPh sb="0" eb="2">
      <t>ババ</t>
    </rPh>
    <rPh sb="3" eb="4">
      <t>ウチ</t>
    </rPh>
    <phoneticPr fontId="2"/>
  </si>
  <si>
    <t>桜　町</t>
    <rPh sb="0" eb="1">
      <t>サクラ</t>
    </rPh>
    <rPh sb="2" eb="3">
      <t>マチ</t>
    </rPh>
    <phoneticPr fontId="2"/>
  </si>
  <si>
    <t>寺　坂</t>
    <rPh sb="0" eb="1">
      <t>テラ</t>
    </rPh>
    <rPh sb="2" eb="3">
      <t>サカ</t>
    </rPh>
    <phoneticPr fontId="2"/>
  </si>
  <si>
    <t>谷　津</t>
    <rPh sb="0" eb="1">
      <t>タニ</t>
    </rPh>
    <rPh sb="2" eb="3">
      <t>ツ</t>
    </rPh>
    <phoneticPr fontId="2"/>
  </si>
  <si>
    <t>馬場尻</t>
    <rPh sb="0" eb="2">
      <t>ババ</t>
    </rPh>
    <rPh sb="2" eb="3">
      <t>シリ</t>
    </rPh>
    <phoneticPr fontId="2"/>
  </si>
  <si>
    <t>谷津前</t>
    <rPh sb="0" eb="1">
      <t>タニ</t>
    </rPh>
    <rPh sb="1" eb="2">
      <t>ツ</t>
    </rPh>
    <rPh sb="2" eb="3">
      <t>マエ</t>
    </rPh>
    <phoneticPr fontId="2"/>
  </si>
  <si>
    <t>穀　代</t>
    <rPh sb="0" eb="1">
      <t>コク</t>
    </rPh>
    <rPh sb="2" eb="3">
      <t>ダイ</t>
    </rPh>
    <phoneticPr fontId="2"/>
  </si>
  <si>
    <t>白坂下</t>
    <rPh sb="0" eb="1">
      <t>シロ</t>
    </rPh>
    <rPh sb="1" eb="2">
      <t>サカ</t>
    </rPh>
    <rPh sb="2" eb="3">
      <t>シタ</t>
    </rPh>
    <phoneticPr fontId="2"/>
  </si>
  <si>
    <t>京賀ノ内</t>
    <rPh sb="0" eb="1">
      <t>キョウ</t>
    </rPh>
    <rPh sb="1" eb="2">
      <t>ガ</t>
    </rPh>
    <rPh sb="3" eb="4">
      <t>ウチ</t>
    </rPh>
    <phoneticPr fontId="2"/>
  </si>
  <si>
    <t>神　主</t>
    <rPh sb="0" eb="1">
      <t>カミ</t>
    </rPh>
    <rPh sb="2" eb="3">
      <t>シュ</t>
    </rPh>
    <phoneticPr fontId="2"/>
  </si>
  <si>
    <t>太夫内</t>
    <rPh sb="0" eb="1">
      <t>フト</t>
    </rPh>
    <rPh sb="1" eb="2">
      <t>オット</t>
    </rPh>
    <rPh sb="2" eb="3">
      <t>ウチ</t>
    </rPh>
    <phoneticPr fontId="2"/>
  </si>
  <si>
    <t>川　入</t>
    <rPh sb="0" eb="1">
      <t>カワ</t>
    </rPh>
    <rPh sb="2" eb="3">
      <t>イ</t>
    </rPh>
    <phoneticPr fontId="2"/>
  </si>
  <si>
    <t>宮ノ前</t>
    <rPh sb="0" eb="1">
      <t>ミヤ</t>
    </rPh>
    <rPh sb="2" eb="3">
      <t>マエ</t>
    </rPh>
    <phoneticPr fontId="2"/>
  </si>
  <si>
    <t>古　内</t>
    <rPh sb="0" eb="1">
      <t>コ</t>
    </rPh>
    <rPh sb="2" eb="3">
      <t>ナイ</t>
    </rPh>
    <phoneticPr fontId="2"/>
  </si>
  <si>
    <t>松　作</t>
    <rPh sb="0" eb="1">
      <t>マツ</t>
    </rPh>
    <rPh sb="2" eb="3">
      <t>サク</t>
    </rPh>
    <phoneticPr fontId="2"/>
  </si>
  <si>
    <t>川　向</t>
    <rPh sb="0" eb="1">
      <t>カワ</t>
    </rPh>
    <rPh sb="2" eb="3">
      <t>ム</t>
    </rPh>
    <phoneticPr fontId="2"/>
  </si>
  <si>
    <t>綺羅良田</t>
    <rPh sb="0" eb="2">
      <t>キラ</t>
    </rPh>
    <rPh sb="2" eb="3">
      <t>ヨ</t>
    </rPh>
    <rPh sb="3" eb="4">
      <t>タ</t>
    </rPh>
    <phoneticPr fontId="2"/>
  </si>
  <si>
    <t>矢　津</t>
    <rPh sb="0" eb="1">
      <t>ヤ</t>
    </rPh>
    <rPh sb="2" eb="3">
      <t>ツ</t>
    </rPh>
    <phoneticPr fontId="2"/>
  </si>
  <si>
    <t>榎　町</t>
    <rPh sb="0" eb="1">
      <t>エノキ</t>
    </rPh>
    <rPh sb="2" eb="3">
      <t>マチ</t>
    </rPh>
    <phoneticPr fontId="2"/>
  </si>
  <si>
    <t>赤　沼</t>
    <rPh sb="0" eb="1">
      <t>アカ</t>
    </rPh>
    <rPh sb="2" eb="3">
      <t>ヌマ</t>
    </rPh>
    <phoneticPr fontId="2"/>
  </si>
  <si>
    <t>堀ノ内</t>
    <rPh sb="0" eb="1">
      <t>ホリ</t>
    </rPh>
    <rPh sb="2" eb="3">
      <t>ウチ</t>
    </rPh>
    <phoneticPr fontId="2"/>
  </si>
  <si>
    <t>大工内</t>
    <rPh sb="0" eb="2">
      <t>ダイク</t>
    </rPh>
    <rPh sb="2" eb="3">
      <t>ウチ</t>
    </rPh>
    <phoneticPr fontId="2"/>
  </si>
  <si>
    <t>後　作</t>
    <rPh sb="0" eb="1">
      <t>アト</t>
    </rPh>
    <rPh sb="2" eb="3">
      <t>サク</t>
    </rPh>
    <phoneticPr fontId="2"/>
  </si>
  <si>
    <t>戸　賀</t>
    <rPh sb="0" eb="1">
      <t>ト</t>
    </rPh>
    <rPh sb="2" eb="3">
      <t>ガ</t>
    </rPh>
    <phoneticPr fontId="2"/>
  </si>
  <si>
    <t>上矢造</t>
    <rPh sb="0" eb="1">
      <t>ウエ</t>
    </rPh>
    <rPh sb="1" eb="2">
      <t>ヤ</t>
    </rPh>
    <rPh sb="2" eb="3">
      <t>ゾウ</t>
    </rPh>
    <phoneticPr fontId="2"/>
  </si>
  <si>
    <t>舘ノ腰</t>
    <rPh sb="0" eb="1">
      <t>タテ</t>
    </rPh>
    <rPh sb="2" eb="3">
      <t>コシ</t>
    </rPh>
    <phoneticPr fontId="2"/>
  </si>
  <si>
    <t>下矢造</t>
    <rPh sb="0" eb="1">
      <t>シタ</t>
    </rPh>
    <rPh sb="1" eb="2">
      <t>ヤ</t>
    </rPh>
    <rPh sb="2" eb="3">
      <t>ゾウ</t>
    </rPh>
    <phoneticPr fontId="2"/>
  </si>
  <si>
    <t>坂　路</t>
    <rPh sb="0" eb="1">
      <t>サカ</t>
    </rPh>
    <rPh sb="2" eb="3">
      <t>ジ</t>
    </rPh>
    <phoneticPr fontId="2"/>
  </si>
  <si>
    <t>曲　沢</t>
    <rPh sb="0" eb="1">
      <t>キョク</t>
    </rPh>
    <rPh sb="2" eb="3">
      <t>サワ</t>
    </rPh>
    <phoneticPr fontId="2"/>
  </si>
  <si>
    <t>反　田</t>
    <rPh sb="0" eb="1">
      <t>ハン</t>
    </rPh>
    <rPh sb="2" eb="3">
      <t>タ</t>
    </rPh>
    <phoneticPr fontId="2"/>
  </si>
  <si>
    <t>宮　後</t>
    <rPh sb="0" eb="1">
      <t>ミヤ</t>
    </rPh>
    <rPh sb="2" eb="3">
      <t>ウシロ</t>
    </rPh>
    <phoneticPr fontId="2"/>
  </si>
  <si>
    <t>山　桑</t>
    <rPh sb="0" eb="1">
      <t>ヤマ</t>
    </rPh>
    <rPh sb="2" eb="3">
      <t>クワ</t>
    </rPh>
    <phoneticPr fontId="2"/>
  </si>
  <si>
    <t>馬場宿</t>
    <rPh sb="0" eb="2">
      <t>ババ</t>
    </rPh>
    <rPh sb="2" eb="3">
      <t>ヤド</t>
    </rPh>
    <phoneticPr fontId="2"/>
  </si>
  <si>
    <t>入　山</t>
    <rPh sb="0" eb="1">
      <t>イ</t>
    </rPh>
    <rPh sb="2" eb="3">
      <t>ヤマ</t>
    </rPh>
    <phoneticPr fontId="2"/>
  </si>
  <si>
    <t>西田ノ内</t>
    <rPh sb="0" eb="2">
      <t>ニシタ</t>
    </rPh>
    <rPh sb="3" eb="4">
      <t>ウチ</t>
    </rPh>
    <phoneticPr fontId="2"/>
  </si>
  <si>
    <t>大河内</t>
    <rPh sb="0" eb="1">
      <t>オオ</t>
    </rPh>
    <rPh sb="1" eb="2">
      <t>カワ</t>
    </rPh>
    <rPh sb="2" eb="3">
      <t>ウチ</t>
    </rPh>
    <phoneticPr fontId="2"/>
  </si>
  <si>
    <t>五百目</t>
    <rPh sb="0" eb="2">
      <t>ゴヒャク</t>
    </rPh>
    <rPh sb="2" eb="3">
      <t>メ</t>
    </rPh>
    <phoneticPr fontId="2"/>
  </si>
  <si>
    <t>下三森</t>
    <rPh sb="0" eb="1">
      <t>シタ</t>
    </rPh>
    <rPh sb="1" eb="2">
      <t>サン</t>
    </rPh>
    <rPh sb="2" eb="3">
      <t>モリ</t>
    </rPh>
    <phoneticPr fontId="2"/>
  </si>
  <si>
    <t>川　平</t>
    <rPh sb="0" eb="1">
      <t>カワ</t>
    </rPh>
    <rPh sb="2" eb="3">
      <t>タイラ</t>
    </rPh>
    <phoneticPr fontId="2"/>
  </si>
  <si>
    <t>上三森</t>
    <rPh sb="0" eb="1">
      <t>ウエ</t>
    </rPh>
    <rPh sb="1" eb="2">
      <t>サン</t>
    </rPh>
    <rPh sb="2" eb="3">
      <t>モリ</t>
    </rPh>
    <phoneticPr fontId="2"/>
  </si>
  <si>
    <t>谷　地</t>
    <rPh sb="0" eb="1">
      <t>タニ</t>
    </rPh>
    <rPh sb="2" eb="3">
      <t>チ</t>
    </rPh>
    <phoneticPr fontId="2"/>
  </si>
  <si>
    <t>田ノ作</t>
    <rPh sb="0" eb="1">
      <t>タ</t>
    </rPh>
    <rPh sb="2" eb="3">
      <t>サク</t>
    </rPh>
    <phoneticPr fontId="2"/>
  </si>
  <si>
    <t>竹ノ花</t>
    <rPh sb="0" eb="1">
      <t>タケ</t>
    </rPh>
    <rPh sb="2" eb="3">
      <t>ハナ</t>
    </rPh>
    <phoneticPr fontId="2"/>
  </si>
  <si>
    <t>関　本</t>
    <rPh sb="0" eb="1">
      <t>セキ</t>
    </rPh>
    <rPh sb="2" eb="3">
      <t>ホン</t>
    </rPh>
    <phoneticPr fontId="2"/>
  </si>
  <si>
    <t>石ノ森</t>
    <rPh sb="0" eb="1">
      <t>イシ</t>
    </rPh>
    <rPh sb="2" eb="3">
      <t>モリ</t>
    </rPh>
    <phoneticPr fontId="2"/>
  </si>
  <si>
    <t>十文字</t>
    <rPh sb="0" eb="3">
      <t>ジュウモンジ</t>
    </rPh>
    <phoneticPr fontId="2"/>
  </si>
  <si>
    <t>椚　作</t>
    <rPh sb="0" eb="1">
      <t>クヌギ</t>
    </rPh>
    <rPh sb="2" eb="3">
      <t>サク</t>
    </rPh>
    <phoneticPr fontId="2"/>
  </si>
  <si>
    <t>伊勢房内</t>
    <rPh sb="0" eb="2">
      <t>イセ</t>
    </rPh>
    <rPh sb="2" eb="3">
      <t>ボウ</t>
    </rPh>
    <rPh sb="3" eb="4">
      <t>ウチ</t>
    </rPh>
    <phoneticPr fontId="2"/>
  </si>
  <si>
    <t>皆宝内</t>
    <rPh sb="0" eb="1">
      <t>ミンナ</t>
    </rPh>
    <rPh sb="1" eb="2">
      <t>タカラ</t>
    </rPh>
    <rPh sb="2" eb="3">
      <t>ウチ</t>
    </rPh>
    <phoneticPr fontId="2"/>
  </si>
  <si>
    <t>竹ノ内</t>
    <rPh sb="0" eb="1">
      <t>タケ</t>
    </rPh>
    <rPh sb="2" eb="3">
      <t>ウチ</t>
    </rPh>
    <phoneticPr fontId="2"/>
  </si>
  <si>
    <t>中　野</t>
    <rPh sb="0" eb="1">
      <t>ナカ</t>
    </rPh>
    <rPh sb="2" eb="3">
      <t>ノ</t>
    </rPh>
    <phoneticPr fontId="2"/>
  </si>
  <si>
    <t>中　田</t>
    <rPh sb="0" eb="1">
      <t>ナカ</t>
    </rPh>
    <rPh sb="2" eb="3">
      <t>タ</t>
    </rPh>
    <phoneticPr fontId="2"/>
  </si>
  <si>
    <t>山　下</t>
    <rPh sb="0" eb="1">
      <t>ヤマ</t>
    </rPh>
    <rPh sb="2" eb="3">
      <t>シタ</t>
    </rPh>
    <phoneticPr fontId="2"/>
  </si>
  <si>
    <t>母　畑</t>
    <rPh sb="0" eb="1">
      <t>ハハ</t>
    </rPh>
    <rPh sb="2" eb="3">
      <t>ハタケ</t>
    </rPh>
    <phoneticPr fontId="2"/>
  </si>
  <si>
    <t>古　釜</t>
    <rPh sb="0" eb="1">
      <t>フル</t>
    </rPh>
    <rPh sb="2" eb="3">
      <t>カマ</t>
    </rPh>
    <phoneticPr fontId="2"/>
  </si>
  <si>
    <t>孫　目</t>
    <rPh sb="0" eb="1">
      <t>マゴ</t>
    </rPh>
    <rPh sb="2" eb="3">
      <t>メ</t>
    </rPh>
    <phoneticPr fontId="2"/>
  </si>
  <si>
    <t>高蔵内</t>
    <rPh sb="0" eb="1">
      <t>タカ</t>
    </rPh>
    <rPh sb="1" eb="2">
      <t>ゾウ</t>
    </rPh>
    <rPh sb="2" eb="3">
      <t>ウチ</t>
    </rPh>
    <phoneticPr fontId="2"/>
  </si>
  <si>
    <t>高　野</t>
    <rPh sb="0" eb="1">
      <t>タカ</t>
    </rPh>
    <rPh sb="2" eb="3">
      <t>ノ</t>
    </rPh>
    <phoneticPr fontId="2"/>
  </si>
  <si>
    <t>湯　前</t>
    <rPh sb="0" eb="1">
      <t>ユ</t>
    </rPh>
    <rPh sb="2" eb="3">
      <t>マエ</t>
    </rPh>
    <phoneticPr fontId="2"/>
  </si>
  <si>
    <t>迎高野</t>
    <rPh sb="0" eb="1">
      <t>ムカイ</t>
    </rPh>
    <rPh sb="1" eb="2">
      <t>タカ</t>
    </rPh>
    <rPh sb="2" eb="3">
      <t>ノ</t>
    </rPh>
    <phoneticPr fontId="2"/>
  </si>
  <si>
    <t>長石田</t>
    <rPh sb="0" eb="2">
      <t>チョウセキ</t>
    </rPh>
    <rPh sb="2" eb="3">
      <t>タ</t>
    </rPh>
    <phoneticPr fontId="2"/>
  </si>
  <si>
    <t>内　出</t>
    <rPh sb="0" eb="1">
      <t>ウチ</t>
    </rPh>
    <rPh sb="2" eb="3">
      <t>デ</t>
    </rPh>
    <phoneticPr fontId="2"/>
  </si>
  <si>
    <t>居矢塚</t>
    <rPh sb="0" eb="1">
      <t>キョ</t>
    </rPh>
    <rPh sb="1" eb="2">
      <t>ヤ</t>
    </rPh>
    <rPh sb="2" eb="3">
      <t>ツカ</t>
    </rPh>
    <phoneticPr fontId="2"/>
  </si>
  <si>
    <t>浮　内</t>
    <rPh sb="0" eb="1">
      <t>ウ</t>
    </rPh>
    <rPh sb="2" eb="3">
      <t>ウチ</t>
    </rPh>
    <phoneticPr fontId="2"/>
  </si>
  <si>
    <t>樋ノ口</t>
    <rPh sb="0" eb="1">
      <t>ヒ</t>
    </rPh>
    <rPh sb="2" eb="3">
      <t>クチ</t>
    </rPh>
    <phoneticPr fontId="2"/>
  </si>
  <si>
    <t>雁万田</t>
    <rPh sb="0" eb="1">
      <t>カリ</t>
    </rPh>
    <rPh sb="1" eb="2">
      <t>マン</t>
    </rPh>
    <rPh sb="2" eb="3">
      <t>タ</t>
    </rPh>
    <phoneticPr fontId="2"/>
  </si>
  <si>
    <t>樋　田</t>
    <rPh sb="0" eb="1">
      <t>ヒ</t>
    </rPh>
    <rPh sb="2" eb="3">
      <t>タ</t>
    </rPh>
    <phoneticPr fontId="2"/>
  </si>
  <si>
    <t>村　松</t>
    <rPh sb="0" eb="1">
      <t>ムラ</t>
    </rPh>
    <rPh sb="2" eb="3">
      <t>マツ</t>
    </rPh>
    <phoneticPr fontId="2"/>
  </si>
  <si>
    <t>清水作</t>
    <rPh sb="0" eb="2">
      <t>シミズ</t>
    </rPh>
    <rPh sb="2" eb="3">
      <t>サク</t>
    </rPh>
    <phoneticPr fontId="2"/>
  </si>
  <si>
    <t>北大塚</t>
    <rPh sb="0" eb="1">
      <t>キタ</t>
    </rPh>
    <rPh sb="1" eb="3">
      <t>オオツカ</t>
    </rPh>
    <phoneticPr fontId="2"/>
  </si>
  <si>
    <t>小田口</t>
    <rPh sb="0" eb="2">
      <t>オダ</t>
    </rPh>
    <rPh sb="2" eb="3">
      <t>クチ</t>
    </rPh>
    <phoneticPr fontId="2"/>
  </si>
  <si>
    <t>大　塚</t>
    <rPh sb="0" eb="1">
      <t>ダイ</t>
    </rPh>
    <rPh sb="2" eb="3">
      <t>ツカ</t>
    </rPh>
    <phoneticPr fontId="2"/>
  </si>
  <si>
    <t>八　又</t>
    <rPh sb="0" eb="1">
      <t>ハチ</t>
    </rPh>
    <rPh sb="2" eb="3">
      <t>マタ</t>
    </rPh>
    <phoneticPr fontId="2"/>
  </si>
  <si>
    <t>藤扱沢</t>
    <rPh sb="0" eb="1">
      <t>フジ</t>
    </rPh>
    <rPh sb="1" eb="2">
      <t>アツカ</t>
    </rPh>
    <rPh sb="2" eb="3">
      <t>サワ</t>
    </rPh>
    <phoneticPr fontId="2"/>
  </si>
  <si>
    <t>酉木沢</t>
    <rPh sb="0" eb="1">
      <t>トリ</t>
    </rPh>
    <rPh sb="1" eb="2">
      <t>キ</t>
    </rPh>
    <rPh sb="2" eb="3">
      <t>サワ</t>
    </rPh>
    <phoneticPr fontId="2"/>
  </si>
  <si>
    <t>猫　塚</t>
    <rPh sb="0" eb="1">
      <t>ネコ</t>
    </rPh>
    <rPh sb="2" eb="3">
      <t>ツカ</t>
    </rPh>
    <phoneticPr fontId="2"/>
  </si>
  <si>
    <t>庫埜前</t>
    <rPh sb="0" eb="1">
      <t>コ</t>
    </rPh>
    <rPh sb="1" eb="2">
      <t>ノ</t>
    </rPh>
    <rPh sb="2" eb="3">
      <t>マエ</t>
    </rPh>
    <phoneticPr fontId="2"/>
  </si>
  <si>
    <t>瀬　戸</t>
    <rPh sb="0" eb="1">
      <t>セ</t>
    </rPh>
    <rPh sb="2" eb="3">
      <t>ト</t>
    </rPh>
    <phoneticPr fontId="2"/>
  </si>
  <si>
    <t>七　森</t>
    <rPh sb="0" eb="1">
      <t>ナナ</t>
    </rPh>
    <rPh sb="2" eb="3">
      <t>モリ</t>
    </rPh>
    <phoneticPr fontId="2"/>
  </si>
  <si>
    <t>恵門戸内</t>
    <rPh sb="0" eb="1">
      <t>メグ</t>
    </rPh>
    <rPh sb="1" eb="2">
      <t>モン</t>
    </rPh>
    <rPh sb="2" eb="3">
      <t>ト</t>
    </rPh>
    <rPh sb="3" eb="4">
      <t>ウチ</t>
    </rPh>
    <phoneticPr fontId="2"/>
  </si>
  <si>
    <t>浮　庭</t>
    <rPh sb="0" eb="1">
      <t>ウ</t>
    </rPh>
    <rPh sb="2" eb="3">
      <t>ニワ</t>
    </rPh>
    <phoneticPr fontId="2"/>
  </si>
  <si>
    <t>北　山</t>
    <rPh sb="0" eb="1">
      <t>キタ</t>
    </rPh>
    <rPh sb="2" eb="3">
      <t>ヤマ</t>
    </rPh>
    <phoneticPr fontId="2"/>
  </si>
  <si>
    <t>天升作</t>
    <rPh sb="0" eb="1">
      <t>テン</t>
    </rPh>
    <rPh sb="1" eb="2">
      <t>ショウ</t>
    </rPh>
    <rPh sb="2" eb="3">
      <t>サク</t>
    </rPh>
    <phoneticPr fontId="2"/>
  </si>
  <si>
    <t>恵瀬郷</t>
    <rPh sb="0" eb="1">
      <t>メグ</t>
    </rPh>
    <rPh sb="1" eb="2">
      <t>セ</t>
    </rPh>
    <rPh sb="2" eb="3">
      <t>ゴウ</t>
    </rPh>
    <phoneticPr fontId="2"/>
  </si>
  <si>
    <t>大　作</t>
    <rPh sb="0" eb="1">
      <t>ダイ</t>
    </rPh>
    <rPh sb="2" eb="3">
      <t>サク</t>
    </rPh>
    <phoneticPr fontId="2"/>
  </si>
  <si>
    <t>取木沢</t>
    <rPh sb="0" eb="1">
      <t>トリ</t>
    </rPh>
    <rPh sb="1" eb="3">
      <t>キサワ</t>
    </rPh>
    <phoneticPr fontId="2"/>
  </si>
  <si>
    <t>東</t>
    <rPh sb="0" eb="1">
      <t>ヒガシ</t>
    </rPh>
    <phoneticPr fontId="2"/>
  </si>
  <si>
    <t>関　場</t>
    <rPh sb="0" eb="1">
      <t>セキ</t>
    </rPh>
    <rPh sb="2" eb="3">
      <t>バ</t>
    </rPh>
    <phoneticPr fontId="2"/>
  </si>
  <si>
    <t>田ノ入</t>
    <rPh sb="0" eb="1">
      <t>タ</t>
    </rPh>
    <rPh sb="2" eb="3">
      <t>イ</t>
    </rPh>
    <phoneticPr fontId="2"/>
  </si>
  <si>
    <t>深　田</t>
    <rPh sb="0" eb="1">
      <t>ブカ</t>
    </rPh>
    <rPh sb="2" eb="3">
      <t>タ</t>
    </rPh>
    <phoneticPr fontId="2"/>
  </si>
  <si>
    <t>双　石</t>
    <rPh sb="0" eb="1">
      <t>ソウ</t>
    </rPh>
    <rPh sb="2" eb="3">
      <t>イシ</t>
    </rPh>
    <phoneticPr fontId="2"/>
  </si>
  <si>
    <t>牛　沼</t>
    <rPh sb="0" eb="1">
      <t>ウシ</t>
    </rPh>
    <rPh sb="2" eb="3">
      <t>ヌマ</t>
    </rPh>
    <phoneticPr fontId="2"/>
  </si>
  <si>
    <t>山　中</t>
    <rPh sb="0" eb="1">
      <t>ヤマ</t>
    </rPh>
    <rPh sb="2" eb="3">
      <t>ナカ</t>
    </rPh>
    <phoneticPr fontId="2"/>
  </si>
  <si>
    <t>前牛沼</t>
    <rPh sb="0" eb="1">
      <t>マエ</t>
    </rPh>
    <rPh sb="1" eb="3">
      <t>ウシヌマ</t>
    </rPh>
    <phoneticPr fontId="2"/>
  </si>
  <si>
    <t>柳久保</t>
    <rPh sb="0" eb="1">
      <t>ヤナギ</t>
    </rPh>
    <rPh sb="1" eb="2">
      <t>キュウ</t>
    </rPh>
    <rPh sb="2" eb="3">
      <t>タモ</t>
    </rPh>
    <phoneticPr fontId="2"/>
  </si>
  <si>
    <t>荘　束</t>
    <rPh sb="0" eb="1">
      <t>ソウ</t>
    </rPh>
    <rPh sb="2" eb="3">
      <t>タバ</t>
    </rPh>
    <phoneticPr fontId="2"/>
  </si>
  <si>
    <t>滝ノ平</t>
    <rPh sb="0" eb="1">
      <t>タキ</t>
    </rPh>
    <rPh sb="2" eb="3">
      <t>タイラ</t>
    </rPh>
    <phoneticPr fontId="2"/>
  </si>
  <si>
    <t>上村松</t>
    <rPh sb="0" eb="2">
      <t>カミムラ</t>
    </rPh>
    <rPh sb="2" eb="3">
      <t>マツ</t>
    </rPh>
    <phoneticPr fontId="2"/>
  </si>
  <si>
    <t>八升蒔</t>
    <rPh sb="0" eb="1">
      <t>ハチ</t>
    </rPh>
    <rPh sb="1" eb="2">
      <t>マス</t>
    </rPh>
    <rPh sb="2" eb="3">
      <t>マ</t>
    </rPh>
    <phoneticPr fontId="2"/>
  </si>
  <si>
    <t>下村松</t>
    <rPh sb="0" eb="2">
      <t>シモムラ</t>
    </rPh>
    <rPh sb="2" eb="3">
      <t>マツ</t>
    </rPh>
    <phoneticPr fontId="2"/>
  </si>
  <si>
    <t>法昌段</t>
    <rPh sb="0" eb="1">
      <t>ホウ</t>
    </rPh>
    <rPh sb="1" eb="2">
      <t>ショウ</t>
    </rPh>
    <rPh sb="2" eb="3">
      <t>ダン</t>
    </rPh>
    <phoneticPr fontId="2"/>
  </si>
  <si>
    <t>手　倉</t>
    <rPh sb="0" eb="1">
      <t>テ</t>
    </rPh>
    <rPh sb="2" eb="3">
      <t>クラ</t>
    </rPh>
    <phoneticPr fontId="2"/>
  </si>
  <si>
    <t>杉　内</t>
    <rPh sb="0" eb="1">
      <t>スギ</t>
    </rPh>
    <rPh sb="2" eb="3">
      <t>ウチ</t>
    </rPh>
    <phoneticPr fontId="2"/>
  </si>
  <si>
    <t>朝日段</t>
    <rPh sb="0" eb="2">
      <t>アサヒ</t>
    </rPh>
    <rPh sb="2" eb="3">
      <t>ダン</t>
    </rPh>
    <phoneticPr fontId="2"/>
  </si>
  <si>
    <t>湯郷渡</t>
    <rPh sb="0" eb="1">
      <t>ユ</t>
    </rPh>
    <rPh sb="1" eb="2">
      <t>ゴウ</t>
    </rPh>
    <rPh sb="2" eb="3">
      <t>ワタ</t>
    </rPh>
    <phoneticPr fontId="2"/>
  </si>
  <si>
    <t>矢ノ内</t>
    <rPh sb="0" eb="1">
      <t>ヤ</t>
    </rPh>
    <rPh sb="2" eb="3">
      <t>ウチ</t>
    </rPh>
    <phoneticPr fontId="2"/>
  </si>
  <si>
    <t>湯　坂</t>
    <rPh sb="0" eb="1">
      <t>ユ</t>
    </rPh>
    <rPh sb="2" eb="3">
      <t>ザカ</t>
    </rPh>
    <phoneticPr fontId="2"/>
  </si>
  <si>
    <t>滑　津</t>
    <rPh sb="0" eb="1">
      <t>ヌメ</t>
    </rPh>
    <rPh sb="2" eb="3">
      <t>ツ</t>
    </rPh>
    <phoneticPr fontId="2"/>
  </si>
  <si>
    <t>米子平</t>
    <rPh sb="0" eb="1">
      <t>コメ</t>
    </rPh>
    <rPh sb="1" eb="2">
      <t>コ</t>
    </rPh>
    <rPh sb="2" eb="3">
      <t>タイラ</t>
    </rPh>
    <phoneticPr fontId="2"/>
  </si>
  <si>
    <t>高ノ内</t>
    <rPh sb="0" eb="1">
      <t>タカ</t>
    </rPh>
    <rPh sb="2" eb="3">
      <t>ウチ</t>
    </rPh>
    <phoneticPr fontId="2"/>
  </si>
  <si>
    <t>竹　下</t>
    <rPh sb="0" eb="1">
      <t>タケ</t>
    </rPh>
    <rPh sb="2" eb="3">
      <t>シタ</t>
    </rPh>
    <phoneticPr fontId="2"/>
  </si>
  <si>
    <t>水　内</t>
    <rPh sb="0" eb="1">
      <t>ミズ</t>
    </rPh>
    <rPh sb="2" eb="3">
      <t>ウチ</t>
    </rPh>
    <phoneticPr fontId="2"/>
  </si>
  <si>
    <t>銭　神</t>
    <rPh sb="0" eb="1">
      <t>ゼニ</t>
    </rPh>
    <rPh sb="2" eb="3">
      <t>カミ</t>
    </rPh>
    <phoneticPr fontId="2"/>
  </si>
  <si>
    <t>水　無</t>
    <rPh sb="0" eb="1">
      <t>ミズ</t>
    </rPh>
    <rPh sb="2" eb="3">
      <t>ナシ</t>
    </rPh>
    <phoneticPr fontId="2"/>
  </si>
  <si>
    <t>五斗内</t>
    <rPh sb="0" eb="1">
      <t>ゴ</t>
    </rPh>
    <rPh sb="1" eb="2">
      <t>ト</t>
    </rPh>
    <rPh sb="2" eb="3">
      <t>ウチ</t>
    </rPh>
    <phoneticPr fontId="2"/>
  </si>
  <si>
    <t>摺ノ実</t>
    <rPh sb="0" eb="1">
      <t>スリ</t>
    </rPh>
    <rPh sb="2" eb="3">
      <t>ミ</t>
    </rPh>
    <phoneticPr fontId="2"/>
  </si>
  <si>
    <t>木戸ノ内</t>
    <rPh sb="0" eb="1">
      <t>キ</t>
    </rPh>
    <rPh sb="1" eb="2">
      <t>ト</t>
    </rPh>
    <rPh sb="3" eb="4">
      <t>ウチ</t>
    </rPh>
    <phoneticPr fontId="2"/>
  </si>
  <si>
    <t>八斗蒔</t>
    <rPh sb="0" eb="1">
      <t>ハチ</t>
    </rPh>
    <rPh sb="1" eb="2">
      <t>ト</t>
    </rPh>
    <rPh sb="2" eb="3">
      <t>マ</t>
    </rPh>
    <phoneticPr fontId="2"/>
  </si>
  <si>
    <t>二百畑</t>
    <rPh sb="0" eb="2">
      <t>ニヒャク</t>
    </rPh>
    <rPh sb="2" eb="3">
      <t>ハタケ</t>
    </rPh>
    <phoneticPr fontId="2"/>
  </si>
  <si>
    <t>燈篭場</t>
    <rPh sb="0" eb="1">
      <t>トウ</t>
    </rPh>
    <rPh sb="1" eb="2">
      <t>カゴ</t>
    </rPh>
    <rPh sb="2" eb="3">
      <t>バ</t>
    </rPh>
    <phoneticPr fontId="2"/>
  </si>
  <si>
    <t>福貴田</t>
    <rPh sb="0" eb="1">
      <t>フク</t>
    </rPh>
    <rPh sb="1" eb="2">
      <t>キ</t>
    </rPh>
    <rPh sb="2" eb="3">
      <t>タ</t>
    </rPh>
    <phoneticPr fontId="2"/>
  </si>
  <si>
    <t>平　田</t>
    <rPh sb="0" eb="1">
      <t>ヒラ</t>
    </rPh>
    <rPh sb="2" eb="3">
      <t>タ</t>
    </rPh>
    <phoneticPr fontId="2"/>
  </si>
  <si>
    <t>七郎内</t>
    <rPh sb="0" eb="2">
      <t>シチロウ</t>
    </rPh>
    <rPh sb="2" eb="3">
      <t>ウチ</t>
    </rPh>
    <phoneticPr fontId="2"/>
  </si>
  <si>
    <t>吹　上</t>
    <rPh sb="0" eb="1">
      <t>フ</t>
    </rPh>
    <rPh sb="2" eb="3">
      <t>ジョウ</t>
    </rPh>
    <phoneticPr fontId="2"/>
  </si>
  <si>
    <t>小松内</t>
    <rPh sb="0" eb="1">
      <t>コ</t>
    </rPh>
    <rPh sb="1" eb="2">
      <t>マツ</t>
    </rPh>
    <rPh sb="2" eb="3">
      <t>ウチ</t>
    </rPh>
    <phoneticPr fontId="2"/>
  </si>
  <si>
    <t>堀　込</t>
    <rPh sb="0" eb="1">
      <t>ホリ</t>
    </rPh>
    <rPh sb="2" eb="3">
      <t>コ</t>
    </rPh>
    <phoneticPr fontId="2"/>
  </si>
  <si>
    <t>塩　沢</t>
    <rPh sb="0" eb="1">
      <t>シオ</t>
    </rPh>
    <rPh sb="2" eb="3">
      <t>サワ</t>
    </rPh>
    <phoneticPr fontId="2"/>
  </si>
  <si>
    <t>悪　戸</t>
    <rPh sb="0" eb="1">
      <t>アク</t>
    </rPh>
    <rPh sb="2" eb="3">
      <t>ト</t>
    </rPh>
    <phoneticPr fontId="2"/>
  </si>
  <si>
    <t>池ノ入</t>
    <rPh sb="0" eb="1">
      <t>イケ</t>
    </rPh>
    <rPh sb="2" eb="3">
      <t>イ</t>
    </rPh>
    <phoneticPr fontId="2"/>
  </si>
  <si>
    <t>寺　内</t>
    <rPh sb="0" eb="1">
      <t>テラ</t>
    </rPh>
    <rPh sb="2" eb="3">
      <t>ウチ</t>
    </rPh>
    <phoneticPr fontId="2"/>
  </si>
  <si>
    <t>表</t>
    <rPh sb="0" eb="1">
      <t>オモテ</t>
    </rPh>
    <phoneticPr fontId="2"/>
  </si>
  <si>
    <t>町　屋</t>
    <rPh sb="0" eb="1">
      <t>マチ</t>
    </rPh>
    <rPh sb="2" eb="3">
      <t>ヤ</t>
    </rPh>
    <phoneticPr fontId="2"/>
  </si>
  <si>
    <t>広　畑</t>
    <rPh sb="0" eb="1">
      <t>ヒロ</t>
    </rPh>
    <rPh sb="2" eb="3">
      <t>ハタケ</t>
    </rPh>
    <phoneticPr fontId="2"/>
  </si>
  <si>
    <t>二斗蒔</t>
    <rPh sb="0" eb="1">
      <t>ニ</t>
    </rPh>
    <rPh sb="1" eb="2">
      <t>ト</t>
    </rPh>
    <rPh sb="2" eb="3">
      <t>マ</t>
    </rPh>
    <phoneticPr fontId="2"/>
  </si>
  <si>
    <t>明</t>
    <rPh sb="0" eb="1">
      <t>アカ</t>
    </rPh>
    <phoneticPr fontId="2"/>
  </si>
  <si>
    <t>空　田</t>
    <rPh sb="0" eb="1">
      <t>クウ</t>
    </rPh>
    <rPh sb="2" eb="3">
      <t>タ</t>
    </rPh>
    <phoneticPr fontId="2"/>
  </si>
  <si>
    <t>川　山</t>
    <rPh sb="0" eb="1">
      <t>カワ</t>
    </rPh>
    <rPh sb="2" eb="3">
      <t>ヤマ</t>
    </rPh>
    <phoneticPr fontId="2"/>
  </si>
  <si>
    <t>切　通</t>
    <rPh sb="0" eb="1">
      <t>キリ</t>
    </rPh>
    <rPh sb="2" eb="3">
      <t>ツウ</t>
    </rPh>
    <phoneticPr fontId="2"/>
  </si>
  <si>
    <t>林　坂</t>
    <rPh sb="0" eb="1">
      <t>ハヤシ</t>
    </rPh>
    <rPh sb="2" eb="3">
      <t>ザカ</t>
    </rPh>
    <phoneticPr fontId="2"/>
  </si>
  <si>
    <t>禿　山</t>
    <rPh sb="0" eb="1">
      <t>ハゲ</t>
    </rPh>
    <rPh sb="2" eb="3">
      <t>ヤマ</t>
    </rPh>
    <phoneticPr fontId="2"/>
  </si>
  <si>
    <t>先　達</t>
    <rPh sb="0" eb="1">
      <t>サキ</t>
    </rPh>
    <rPh sb="2" eb="3">
      <t>トオル</t>
    </rPh>
    <phoneticPr fontId="2"/>
  </si>
  <si>
    <t>千　穂</t>
    <rPh sb="0" eb="1">
      <t>セン</t>
    </rPh>
    <rPh sb="2" eb="3">
      <t>ホ</t>
    </rPh>
    <phoneticPr fontId="2"/>
  </si>
  <si>
    <t>森　越</t>
    <rPh sb="0" eb="1">
      <t>モリ</t>
    </rPh>
    <rPh sb="2" eb="3">
      <t>コシ</t>
    </rPh>
    <phoneticPr fontId="2"/>
  </si>
  <si>
    <t>月ノ久保</t>
    <rPh sb="0" eb="1">
      <t>ツキ</t>
    </rPh>
    <rPh sb="2" eb="4">
      <t>クボ</t>
    </rPh>
    <phoneticPr fontId="2"/>
  </si>
  <si>
    <t>東土神</t>
    <rPh sb="0" eb="1">
      <t>ヒガシ</t>
    </rPh>
    <rPh sb="1" eb="2">
      <t>ド</t>
    </rPh>
    <rPh sb="2" eb="3">
      <t>カミ</t>
    </rPh>
    <phoneticPr fontId="2"/>
  </si>
  <si>
    <t>大　畑</t>
    <rPh sb="0" eb="1">
      <t>オオ</t>
    </rPh>
    <rPh sb="2" eb="3">
      <t>ハタケ</t>
    </rPh>
    <phoneticPr fontId="2"/>
  </si>
  <si>
    <t>仲　作</t>
    <rPh sb="0" eb="1">
      <t>ナカ</t>
    </rPh>
    <rPh sb="2" eb="3">
      <t>サク</t>
    </rPh>
    <phoneticPr fontId="2"/>
  </si>
  <si>
    <t>金　堀</t>
    <rPh sb="0" eb="1">
      <t>カネ</t>
    </rPh>
    <rPh sb="2" eb="3">
      <t>ホリ</t>
    </rPh>
    <phoneticPr fontId="2"/>
  </si>
  <si>
    <t>北古内</t>
    <rPh sb="0" eb="1">
      <t>キタ</t>
    </rPh>
    <rPh sb="1" eb="2">
      <t>コ</t>
    </rPh>
    <rPh sb="2" eb="3">
      <t>ナイ</t>
    </rPh>
    <phoneticPr fontId="2"/>
  </si>
  <si>
    <t>小金塚</t>
    <rPh sb="0" eb="2">
      <t>コガネ</t>
    </rPh>
    <rPh sb="2" eb="3">
      <t>ツカ</t>
    </rPh>
    <phoneticPr fontId="2"/>
  </si>
  <si>
    <t>大日向</t>
    <rPh sb="0" eb="3">
      <t>オオヒナタ</t>
    </rPh>
    <phoneticPr fontId="2"/>
  </si>
  <si>
    <t>梨久保</t>
    <rPh sb="0" eb="1">
      <t>ナシ</t>
    </rPh>
    <rPh sb="1" eb="3">
      <t>クボ</t>
    </rPh>
    <phoneticPr fontId="2"/>
  </si>
  <si>
    <t>割田作</t>
    <rPh sb="0" eb="1">
      <t>ワリ</t>
    </rPh>
    <rPh sb="1" eb="2">
      <t>タ</t>
    </rPh>
    <rPh sb="2" eb="3">
      <t>サク</t>
    </rPh>
    <phoneticPr fontId="2"/>
  </si>
  <si>
    <t>広久保</t>
    <rPh sb="0" eb="1">
      <t>ヒロ</t>
    </rPh>
    <rPh sb="1" eb="3">
      <t>クボ</t>
    </rPh>
    <phoneticPr fontId="2"/>
  </si>
  <si>
    <t>佐武内</t>
    <rPh sb="0" eb="1">
      <t>サ</t>
    </rPh>
    <rPh sb="1" eb="2">
      <t>ブ</t>
    </rPh>
    <rPh sb="2" eb="3">
      <t>ウチ</t>
    </rPh>
    <phoneticPr fontId="2"/>
  </si>
  <si>
    <t>大　石</t>
    <rPh sb="0" eb="1">
      <t>ダイ</t>
    </rPh>
    <rPh sb="2" eb="3">
      <t>イシ</t>
    </rPh>
    <phoneticPr fontId="2"/>
  </si>
  <si>
    <t>馬城免</t>
    <rPh sb="0" eb="1">
      <t>バ</t>
    </rPh>
    <rPh sb="1" eb="2">
      <t>シロ</t>
    </rPh>
    <rPh sb="2" eb="3">
      <t>メン</t>
    </rPh>
    <phoneticPr fontId="2"/>
  </si>
  <si>
    <t>戸ノ内</t>
    <rPh sb="0" eb="1">
      <t>ト</t>
    </rPh>
    <rPh sb="2" eb="3">
      <t>ウチ</t>
    </rPh>
    <phoneticPr fontId="2"/>
  </si>
  <si>
    <t>後　田</t>
    <rPh sb="0" eb="1">
      <t>ウシロ</t>
    </rPh>
    <rPh sb="2" eb="3">
      <t>タ</t>
    </rPh>
    <phoneticPr fontId="2"/>
  </si>
  <si>
    <t>小和清水</t>
    <rPh sb="0" eb="1">
      <t>コ</t>
    </rPh>
    <rPh sb="1" eb="2">
      <t>ワ</t>
    </rPh>
    <rPh sb="2" eb="4">
      <t>シミズ</t>
    </rPh>
    <phoneticPr fontId="2"/>
  </si>
  <si>
    <t>源　平</t>
    <rPh sb="0" eb="1">
      <t>ミナモト</t>
    </rPh>
    <rPh sb="2" eb="3">
      <t>タイラ</t>
    </rPh>
    <phoneticPr fontId="2"/>
  </si>
  <si>
    <t>滑　津</t>
    <rPh sb="0" eb="1">
      <t>スベ</t>
    </rPh>
    <rPh sb="2" eb="3">
      <t>ツ</t>
    </rPh>
    <phoneticPr fontId="2"/>
  </si>
  <si>
    <t>構成比</t>
    <rPh sb="0" eb="3">
      <t>コウセイヒ</t>
    </rPh>
    <phoneticPr fontId="2"/>
  </si>
  <si>
    <t>（単位：人・％）各年１０月１日現在</t>
    <rPh sb="1" eb="3">
      <t>タンイ</t>
    </rPh>
    <rPh sb="4" eb="5">
      <t>ニン</t>
    </rPh>
    <rPh sb="8" eb="10">
      <t>カクネン</t>
    </rPh>
    <rPh sb="12" eb="13">
      <t>ガツ</t>
    </rPh>
    <rPh sb="14" eb="15">
      <t>ニチ</t>
    </rPh>
    <rPh sb="15" eb="17">
      <t>ゲンザイ</t>
    </rPh>
    <phoneticPr fontId="2"/>
  </si>
  <si>
    <t>会津若松市</t>
    <rPh sb="0" eb="1">
      <t>カイ</t>
    </rPh>
    <rPh sb="1" eb="2">
      <t>ツ</t>
    </rPh>
    <rPh sb="2" eb="4">
      <t>ワカマツ</t>
    </rPh>
    <rPh sb="4" eb="5">
      <t>シ</t>
    </rPh>
    <phoneticPr fontId="2"/>
  </si>
  <si>
    <t>喜多方市</t>
    <rPh sb="0" eb="4">
      <t>キタカタシ</t>
    </rPh>
    <phoneticPr fontId="2"/>
  </si>
  <si>
    <t>二本松市</t>
    <rPh sb="0" eb="4">
      <t>ニホンマツシ</t>
    </rPh>
    <phoneticPr fontId="2"/>
  </si>
  <si>
    <t>猪苗代町</t>
    <rPh sb="0" eb="4">
      <t>イナワシロマチ</t>
    </rPh>
    <phoneticPr fontId="2"/>
  </si>
  <si>
    <t>会津坂下町</t>
    <rPh sb="0" eb="1">
      <t>カイ</t>
    </rPh>
    <rPh sb="1" eb="2">
      <t>ツ</t>
    </rPh>
    <rPh sb="2" eb="4">
      <t>サカシタ</t>
    </rPh>
    <rPh sb="4" eb="5">
      <t>マチ</t>
    </rPh>
    <phoneticPr fontId="2"/>
  </si>
  <si>
    <t>西郷村</t>
    <rPh sb="0" eb="3">
      <t>ニシゴウムラ</t>
    </rPh>
    <phoneticPr fontId="2"/>
  </si>
  <si>
    <t>三春町</t>
    <rPh sb="0" eb="3">
      <t>ミハルマチ</t>
    </rPh>
    <phoneticPr fontId="2"/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</si>
  <si>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</si>
  <si>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</si>
  <si>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</si>
  <si>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  <rPh sb="0" eb="3">
      <t>アキタケン</t>
    </rPh>
    <phoneticPr fontId="2"/>
  </si>
  <si>
    <t>山形県</t>
    <rPh sb="0" eb="3">
      <t>ヤマガタケン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</si>
  <si>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</si>
  <si>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</si>
  <si>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</si>
  <si>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</si>
  <si>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</si>
  <si>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2">
      <t>トウキョウ</t>
    </rPh>
    <rPh sb="2" eb="3">
      <t>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</si>
  <si>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</si>
  <si>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</si>
  <si>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山梨県</t>
    <rPh sb="0" eb="3">
      <t>ヤマナシケン</t>
    </rPh>
    <phoneticPr fontId="2"/>
  </si>
  <si>
    <t>長野県</t>
    <rPh sb="0" eb="3">
      <t>ナガノケン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</si>
  <si>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</si>
  <si>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</si>
  <si>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</si>
  <si>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</si>
  <si>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</si>
  <si>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</si>
  <si>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</si>
  <si>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</si>
  <si>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福岡県</t>
    <rPh sb="0" eb="3">
      <t>フクオカケン</t>
    </rPh>
    <phoneticPr fontId="2"/>
  </si>
  <si>
    <t>泉崎村</t>
    <rPh sb="0" eb="3">
      <t>イズミザキムラ</t>
    </rPh>
    <phoneticPr fontId="2"/>
  </si>
  <si>
    <t>中島村</t>
    <rPh sb="0" eb="3">
      <t>ナカジマムラ</t>
    </rPh>
    <phoneticPr fontId="2"/>
  </si>
  <si>
    <t>矢吹町</t>
    <rPh sb="0" eb="3">
      <t>ヤブキマチ</t>
    </rPh>
    <phoneticPr fontId="2"/>
  </si>
  <si>
    <t>棚倉町</t>
    <rPh sb="0" eb="2">
      <t>タナクラ</t>
    </rPh>
    <rPh sb="2" eb="3">
      <t>マチ</t>
    </rPh>
    <phoneticPr fontId="2"/>
  </si>
  <si>
    <t>矢祭町</t>
    <rPh sb="0" eb="3">
      <t>ヤマツリマチ</t>
    </rPh>
    <phoneticPr fontId="2"/>
  </si>
  <si>
    <t>塙町</t>
    <rPh sb="0" eb="1">
      <t>ハナワ</t>
    </rPh>
    <rPh sb="1" eb="2">
      <t>マチ</t>
    </rPh>
    <phoneticPr fontId="2"/>
  </si>
  <si>
    <t>鮫川村</t>
    <rPh sb="0" eb="2">
      <t>サメカワ</t>
    </rPh>
    <rPh sb="2" eb="3">
      <t>ムラ</t>
    </rPh>
    <phoneticPr fontId="2"/>
  </si>
  <si>
    <t>古殿町</t>
    <rPh sb="0" eb="3">
      <t>フルドノマチ</t>
    </rPh>
    <phoneticPr fontId="2"/>
  </si>
  <si>
    <t>玉川村</t>
    <rPh sb="0" eb="3">
      <t>タマカワムラ</t>
    </rPh>
    <phoneticPr fontId="2"/>
  </si>
  <si>
    <t>平田村</t>
    <rPh sb="0" eb="3">
      <t>ヒラタムラ</t>
    </rPh>
    <phoneticPr fontId="2"/>
  </si>
  <si>
    <t>浅川町</t>
    <rPh sb="0" eb="3">
      <t>アサカワマチ</t>
    </rPh>
    <phoneticPr fontId="2"/>
  </si>
  <si>
    <t>福島市</t>
    <rPh sb="0" eb="3">
      <t>フクシマシ</t>
    </rPh>
    <phoneticPr fontId="2"/>
  </si>
  <si>
    <t>小野町</t>
    <rPh sb="0" eb="3">
      <t>オノマチ</t>
    </rPh>
    <phoneticPr fontId="2"/>
  </si>
  <si>
    <t>母畑第一</t>
    <rPh sb="0" eb="1">
      <t>ハハ</t>
    </rPh>
    <rPh sb="1" eb="2">
      <t>ハタケ</t>
    </rPh>
    <rPh sb="2" eb="4">
      <t>ダイイチ</t>
    </rPh>
    <phoneticPr fontId="2"/>
  </si>
  <si>
    <t>上母畑</t>
    <rPh sb="0" eb="1">
      <t>ウエ</t>
    </rPh>
    <rPh sb="1" eb="2">
      <t>ハハ</t>
    </rPh>
    <rPh sb="2" eb="3">
      <t>バタケ</t>
    </rPh>
    <phoneticPr fontId="2"/>
  </si>
  <si>
    <t>平成17年</t>
    <rPh sb="0" eb="2">
      <t>ヘイセイ</t>
    </rPh>
    <rPh sb="4" eb="5">
      <t>ネン</t>
    </rPh>
    <phoneticPr fontId="2"/>
  </si>
  <si>
    <t>田村市</t>
    <rPh sb="0" eb="2">
      <t>タムラ</t>
    </rPh>
    <rPh sb="2" eb="3">
      <t>シ</t>
    </rPh>
    <phoneticPr fontId="2"/>
  </si>
  <si>
    <t>本宮市</t>
    <rPh sb="0" eb="2">
      <t>モトミヤ</t>
    </rPh>
    <rPh sb="2" eb="3">
      <t>シ</t>
    </rPh>
    <phoneticPr fontId="2"/>
  </si>
  <si>
    <t>寄進田</t>
    <rPh sb="0" eb="1">
      <t>キ</t>
    </rPh>
    <rPh sb="1" eb="2">
      <t>シン</t>
    </rPh>
    <rPh sb="2" eb="3">
      <t>タ</t>
    </rPh>
    <phoneticPr fontId="2"/>
  </si>
  <si>
    <t>高屋敷</t>
    <rPh sb="0" eb="1">
      <t>タカ</t>
    </rPh>
    <rPh sb="1" eb="3">
      <t>ヤシキ</t>
    </rPh>
    <phoneticPr fontId="2"/>
  </si>
  <si>
    <t>茅刈場</t>
    <rPh sb="0" eb="1">
      <t>カヤ</t>
    </rPh>
    <rPh sb="1" eb="2">
      <t>カリ</t>
    </rPh>
    <rPh sb="2" eb="3">
      <t>ジョウ</t>
    </rPh>
    <phoneticPr fontId="2"/>
  </si>
  <si>
    <t>梅木入</t>
    <rPh sb="0" eb="1">
      <t>ウメ</t>
    </rPh>
    <rPh sb="1" eb="2">
      <t>キ</t>
    </rPh>
    <rPh sb="2" eb="3">
      <t>イ</t>
    </rPh>
    <phoneticPr fontId="2"/>
  </si>
  <si>
    <t>後天升作</t>
    <rPh sb="0" eb="1">
      <t>ウシ</t>
    </rPh>
    <rPh sb="1" eb="2">
      <t>テン</t>
    </rPh>
    <rPh sb="2" eb="3">
      <t>マス</t>
    </rPh>
    <rPh sb="3" eb="4">
      <t>サク</t>
    </rPh>
    <phoneticPr fontId="2"/>
  </si>
  <si>
    <t>立免沢</t>
    <rPh sb="0" eb="1">
      <t>タ</t>
    </rPh>
    <rPh sb="1" eb="2">
      <t>メン</t>
    </rPh>
    <rPh sb="2" eb="3">
      <t>サワ</t>
    </rPh>
    <phoneticPr fontId="2"/>
  </si>
  <si>
    <t>仲ノ内</t>
    <rPh sb="0" eb="1">
      <t>ナカ</t>
    </rPh>
    <rPh sb="2" eb="3">
      <t>ウチ</t>
    </rPh>
    <phoneticPr fontId="2"/>
  </si>
  <si>
    <t>東内打</t>
    <rPh sb="0" eb="1">
      <t>ヒガシ</t>
    </rPh>
    <rPh sb="1" eb="2">
      <t>ウチ</t>
    </rPh>
    <rPh sb="2" eb="3">
      <t>ウ</t>
    </rPh>
    <phoneticPr fontId="2"/>
  </si>
  <si>
    <t>狐　山</t>
    <rPh sb="0" eb="1">
      <t>キツネ</t>
    </rPh>
    <rPh sb="2" eb="3">
      <t>ヤマ</t>
    </rPh>
    <phoneticPr fontId="2"/>
  </si>
  <si>
    <t>境ノ内</t>
    <rPh sb="0" eb="1">
      <t>サカイ</t>
    </rPh>
    <rPh sb="2" eb="3">
      <t>ウチ</t>
    </rPh>
    <phoneticPr fontId="2"/>
  </si>
  <si>
    <t>柏　立</t>
    <rPh sb="0" eb="1">
      <t>カシワ</t>
    </rPh>
    <rPh sb="2" eb="3">
      <t>タテ</t>
    </rPh>
    <phoneticPr fontId="2"/>
  </si>
  <si>
    <t>野出ノ内</t>
    <rPh sb="0" eb="1">
      <t>ノ</t>
    </rPh>
    <rPh sb="1" eb="2">
      <t>デ</t>
    </rPh>
    <rPh sb="3" eb="4">
      <t>ウチ</t>
    </rPh>
    <phoneticPr fontId="2"/>
  </si>
  <si>
    <t>菅　田</t>
    <rPh sb="0" eb="1">
      <t>スガ</t>
    </rPh>
    <rPh sb="2" eb="3">
      <t>タ</t>
    </rPh>
    <phoneticPr fontId="2"/>
  </si>
  <si>
    <t>陳　場</t>
    <rPh sb="0" eb="1">
      <t>チン</t>
    </rPh>
    <rPh sb="2" eb="3">
      <t>バ</t>
    </rPh>
    <phoneticPr fontId="2"/>
  </si>
  <si>
    <t>大豆平</t>
    <rPh sb="0" eb="2">
      <t>ダイズ</t>
    </rPh>
    <rPh sb="2" eb="3">
      <t>タイラ</t>
    </rPh>
    <phoneticPr fontId="2"/>
  </si>
  <si>
    <t>沢井三里</t>
    <rPh sb="0" eb="2">
      <t>サワイ</t>
    </rPh>
    <rPh sb="2" eb="4">
      <t>ミサト</t>
    </rPh>
    <phoneticPr fontId="2"/>
  </si>
  <si>
    <t>世帯数</t>
  </si>
  <si>
    <t>大　字</t>
  </si>
  <si>
    <t>沢　井</t>
  </si>
  <si>
    <t>新屋敷</t>
  </si>
  <si>
    <t>山　形</t>
  </si>
  <si>
    <t>南山形</t>
  </si>
  <si>
    <t>北山形</t>
  </si>
  <si>
    <t>谷　沢</t>
  </si>
  <si>
    <t>蛇石</t>
    <rPh sb="0" eb="1">
      <t>ヘビ</t>
    </rPh>
    <rPh sb="1" eb="2">
      <t>イシ</t>
    </rPh>
    <phoneticPr fontId="2"/>
  </si>
  <si>
    <t>井戸上</t>
    <rPh sb="0" eb="2">
      <t>イド</t>
    </rPh>
    <rPh sb="2" eb="3">
      <t>ウエ</t>
    </rPh>
    <phoneticPr fontId="2"/>
  </si>
  <si>
    <t>曲　木</t>
    <rPh sb="0" eb="1">
      <t>マガ</t>
    </rPh>
    <rPh sb="2" eb="3">
      <t>キ</t>
    </rPh>
    <phoneticPr fontId="2"/>
  </si>
  <si>
    <t>総合計</t>
    <rPh sb="0" eb="1">
      <t>ソウ</t>
    </rPh>
    <rPh sb="1" eb="3">
      <t>ゴウケイ</t>
    </rPh>
    <phoneticPr fontId="2"/>
  </si>
  <si>
    <t>（単位：人・％）各年１０月１日現在</t>
  </si>
  <si>
    <t>昭和60年</t>
  </si>
  <si>
    <t>平成１７年</t>
  </si>
  <si>
    <t>男</t>
  </si>
  <si>
    <t>女</t>
  </si>
  <si>
    <t>計</t>
  </si>
  <si>
    <t>０～４歳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</si>
  <si>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</si>
  <si>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</si>
  <si>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</si>
  <si>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</si>
  <si>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</si>
  <si>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</si>
  <si>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</si>
  <si>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</si>
  <si>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</si>
  <si>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</si>
  <si>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</si>
  <si>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</si>
  <si>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</si>
  <si>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</si>
  <si>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</si>
  <si>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</si>
  <si>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85歳以上</t>
  </si>
  <si>
    <t>年齢不詳</t>
  </si>
  <si>
    <t>合計</t>
  </si>
  <si>
    <t>0～14</t>
  </si>
  <si>
    <t>15～64</t>
  </si>
  <si>
    <t>65～</t>
  </si>
  <si>
    <t>構成比</t>
  </si>
  <si>
    <t>資料：国勢調査</t>
  </si>
  <si>
    <t>総　　　数</t>
    <phoneticPr fontId="2"/>
  </si>
  <si>
    <t>その他</t>
    <phoneticPr fontId="2"/>
  </si>
  <si>
    <t>平成22年</t>
    <phoneticPr fontId="2"/>
  </si>
  <si>
    <t>不明</t>
    <rPh sb="0" eb="2">
      <t>フメイ</t>
    </rPh>
    <phoneticPr fontId="2"/>
  </si>
  <si>
    <t>平成１７年</t>
    <rPh sb="0" eb="2">
      <t>ヘイセイ</t>
    </rPh>
    <rPh sb="4" eb="5">
      <t>ネン</t>
    </rPh>
    <phoneticPr fontId="2"/>
  </si>
  <si>
    <t>丈田</t>
    <rPh sb="0" eb="1">
      <t>タケ</t>
    </rPh>
    <rPh sb="1" eb="2">
      <t>タ</t>
    </rPh>
    <phoneticPr fontId="2"/>
  </si>
  <si>
    <t>真　滝</t>
    <rPh sb="0" eb="1">
      <t>シン</t>
    </rPh>
    <rPh sb="2" eb="3">
      <t>タキ</t>
    </rPh>
    <phoneticPr fontId="2"/>
  </si>
  <si>
    <t>総　　　数</t>
    <phoneticPr fontId="2"/>
  </si>
  <si>
    <t>平成22年</t>
  </si>
  <si>
    <t>就業者</t>
  </si>
  <si>
    <t>通学者</t>
  </si>
  <si>
    <t>その他</t>
  </si>
  <si>
    <t>－</t>
  </si>
  <si>
    <t>※外国人を含む</t>
    <rPh sb="1" eb="3">
      <t>ガイコク</t>
    </rPh>
    <rPh sb="3" eb="4">
      <t>ジン</t>
    </rPh>
    <rPh sb="5" eb="6">
      <t>フク</t>
    </rPh>
    <phoneticPr fontId="2"/>
  </si>
  <si>
    <t>屋敷入</t>
    <rPh sb="0" eb="2">
      <t>ヤシキ</t>
    </rPh>
    <rPh sb="2" eb="3">
      <t>イ</t>
    </rPh>
    <phoneticPr fontId="2"/>
  </si>
  <si>
    <t>高　柴</t>
    <rPh sb="0" eb="1">
      <t>タカ</t>
    </rPh>
    <rPh sb="2" eb="3">
      <t>シバ</t>
    </rPh>
    <phoneticPr fontId="2"/>
  </si>
  <si>
    <t>※障害者施設や老人福祉施設の人口及び世帯数は除く</t>
    <rPh sb="1" eb="4">
      <t>ショウガイシャ</t>
    </rPh>
    <rPh sb="4" eb="6">
      <t>シセツ</t>
    </rPh>
    <rPh sb="7" eb="9">
      <t>ロウジン</t>
    </rPh>
    <rPh sb="9" eb="11">
      <t>フクシ</t>
    </rPh>
    <rPh sb="11" eb="13">
      <t>シセツ</t>
    </rPh>
    <rPh sb="14" eb="16">
      <t>ジンコウ</t>
    </rPh>
    <rPh sb="16" eb="17">
      <t>オヨ</t>
    </rPh>
    <rPh sb="18" eb="21">
      <t>セタイスウ</t>
    </rPh>
    <rPh sb="22" eb="23">
      <t>ノゾ</t>
    </rPh>
    <phoneticPr fontId="2"/>
  </si>
  <si>
    <t>（単位：人） 各年１月１日～１２月３１日</t>
    <rPh sb="1" eb="3">
      <t>タンイ</t>
    </rPh>
    <rPh sb="4" eb="5">
      <t>ニン</t>
    </rPh>
    <rPh sb="7" eb="9">
      <t>カクネン</t>
    </rPh>
    <rPh sb="10" eb="11">
      <t>ガツ</t>
    </rPh>
    <rPh sb="12" eb="13">
      <t>ヒ</t>
    </rPh>
    <rPh sb="16" eb="17">
      <t>ガツ</t>
    </rPh>
    <rPh sb="19" eb="20">
      <t>ヒ</t>
    </rPh>
    <phoneticPr fontId="2"/>
  </si>
  <si>
    <t>鍛治内</t>
    <rPh sb="0" eb="1">
      <t>キタ</t>
    </rPh>
    <rPh sb="2" eb="3">
      <t>ナイ</t>
    </rPh>
    <phoneticPr fontId="2"/>
  </si>
  <si>
    <t>堀　米</t>
    <rPh sb="0" eb="1">
      <t>ホリ</t>
    </rPh>
    <rPh sb="2" eb="3">
      <t>ベイ</t>
    </rPh>
    <phoneticPr fontId="2"/>
  </si>
  <si>
    <t>平成27年</t>
    <phoneticPr fontId="2"/>
  </si>
  <si>
    <t xml:space="preserve">  </t>
    <phoneticPr fontId="2"/>
  </si>
  <si>
    <t>２　行政区別人口・世帯数</t>
    <rPh sb="2" eb="5">
      <t>ギョウセイク</t>
    </rPh>
    <rPh sb="5" eb="6">
      <t>ベツ</t>
    </rPh>
    <rPh sb="6" eb="8">
      <t>ジンコウ</t>
    </rPh>
    <rPh sb="9" eb="12">
      <t>セタイスウ</t>
    </rPh>
    <phoneticPr fontId="2"/>
  </si>
  <si>
    <t>３　字別人口・世帯数</t>
    <rPh sb="2" eb="3">
      <t>アザ</t>
    </rPh>
    <rPh sb="3" eb="4">
      <t>ベツ</t>
    </rPh>
    <rPh sb="4" eb="6">
      <t>ジンコウ</t>
    </rPh>
    <rPh sb="7" eb="10">
      <t>セタイスウ</t>
    </rPh>
    <phoneticPr fontId="2"/>
  </si>
  <si>
    <t>４　年齢別人口（５歳階級）</t>
    <rPh sb="2" eb="4">
      <t>ネンレイ</t>
    </rPh>
    <rPh sb="4" eb="5">
      <t>ベツ</t>
    </rPh>
    <rPh sb="5" eb="7">
      <t>ジンコウ</t>
    </rPh>
    <rPh sb="9" eb="10">
      <t>サイ</t>
    </rPh>
    <rPh sb="10" eb="12">
      <t>カイキュウ</t>
    </rPh>
    <phoneticPr fontId="2"/>
  </si>
  <si>
    <t>５　年齢別人口（１歳階級）</t>
    <rPh sb="2" eb="4">
      <t>ネンレイ</t>
    </rPh>
    <rPh sb="4" eb="5">
      <t>ベツ</t>
    </rPh>
    <rPh sb="5" eb="7">
      <t>ジンコウ</t>
    </rPh>
    <rPh sb="9" eb="10">
      <t>サイ</t>
    </rPh>
    <rPh sb="10" eb="12">
      <t>カイキュウ</t>
    </rPh>
    <phoneticPr fontId="2"/>
  </si>
  <si>
    <t>６　人口動態</t>
    <rPh sb="2" eb="4">
      <t>ジンコウ</t>
    </rPh>
    <rPh sb="4" eb="6">
      <t>ドウタイ</t>
    </rPh>
    <phoneticPr fontId="2"/>
  </si>
  <si>
    <t>７　県内市町村別転入・転出者数</t>
    <rPh sb="2" eb="4">
      <t>ケンナイ</t>
    </rPh>
    <rPh sb="4" eb="7">
      <t>シチョウソン</t>
    </rPh>
    <rPh sb="7" eb="8">
      <t>ベツ</t>
    </rPh>
    <rPh sb="8" eb="10">
      <t>テンニュウ</t>
    </rPh>
    <rPh sb="11" eb="14">
      <t>テンシュツシャ</t>
    </rPh>
    <rPh sb="14" eb="15">
      <t>スウ</t>
    </rPh>
    <phoneticPr fontId="2"/>
  </si>
  <si>
    <t>８　都道府県別転入・転出者数</t>
    <rPh sb="2" eb="6">
      <t>トドウフケン</t>
    </rPh>
    <rPh sb="6" eb="7">
      <t>ベツ</t>
    </rPh>
    <rPh sb="7" eb="9">
      <t>テンニュウ</t>
    </rPh>
    <rPh sb="10" eb="13">
      <t>テンシュツシャ</t>
    </rPh>
    <rPh sb="13" eb="14">
      <t>スウ</t>
    </rPh>
    <phoneticPr fontId="2"/>
  </si>
  <si>
    <t>９　昼間人口</t>
    <rPh sb="2" eb="4">
      <t>ヒルマ</t>
    </rPh>
    <rPh sb="4" eb="6">
      <t>ジンコウ</t>
    </rPh>
    <phoneticPr fontId="2"/>
  </si>
  <si>
    <t>１０　就業者人口移動</t>
    <rPh sb="3" eb="6">
      <t>シュウギョウシャ</t>
    </rPh>
    <rPh sb="6" eb="8">
      <t>ジンコウ</t>
    </rPh>
    <rPh sb="8" eb="10">
      <t>イドウ</t>
    </rPh>
    <phoneticPr fontId="2"/>
  </si>
  <si>
    <t>１１　産業別就業者数</t>
    <rPh sb="3" eb="5">
      <t>サンギョウ</t>
    </rPh>
    <rPh sb="5" eb="6">
      <t>ベツ</t>
    </rPh>
    <rPh sb="6" eb="9">
      <t>シュウギョウシャ</t>
    </rPh>
    <rPh sb="9" eb="10">
      <t>スウ</t>
    </rPh>
    <phoneticPr fontId="2"/>
  </si>
  <si>
    <t>　２　行政区別　人口・世帯数</t>
    <rPh sb="3" eb="5">
      <t>ギョウセイ</t>
    </rPh>
    <rPh sb="5" eb="7">
      <t>クベツ</t>
    </rPh>
    <rPh sb="8" eb="10">
      <t>ジンコウ</t>
    </rPh>
    <rPh sb="11" eb="14">
      <t>セタイスウ</t>
    </rPh>
    <phoneticPr fontId="2"/>
  </si>
  <si>
    <t>　３　字別人口・世帯数　</t>
    <rPh sb="3" eb="4">
      <t>アザ</t>
    </rPh>
    <rPh sb="4" eb="5">
      <t>ベツ</t>
    </rPh>
    <rPh sb="5" eb="7">
      <t>ジンコウ</t>
    </rPh>
    <rPh sb="8" eb="11">
      <t>セタイスウ</t>
    </rPh>
    <phoneticPr fontId="2"/>
  </si>
  <si>
    <t>　４　年齢別人口（５歳階級）</t>
    <phoneticPr fontId="2"/>
  </si>
  <si>
    <t>　５　年齢別人口（１歳階級）</t>
    <rPh sb="3" eb="5">
      <t>ネンレイ</t>
    </rPh>
    <rPh sb="5" eb="6">
      <t>ベツ</t>
    </rPh>
    <rPh sb="6" eb="8">
      <t>ジンコウ</t>
    </rPh>
    <rPh sb="10" eb="11">
      <t>サイ</t>
    </rPh>
    <rPh sb="11" eb="13">
      <t>カイキュウ</t>
    </rPh>
    <phoneticPr fontId="2"/>
  </si>
  <si>
    <t>　６　人口動態</t>
    <rPh sb="3" eb="5">
      <t>ジンコウ</t>
    </rPh>
    <rPh sb="5" eb="7">
      <t>ドウタイ</t>
    </rPh>
    <phoneticPr fontId="2"/>
  </si>
  <si>
    <t>　７　県内市町村別転入・転出者数</t>
    <rPh sb="3" eb="5">
      <t>ケンナイ</t>
    </rPh>
    <rPh sb="5" eb="8">
      <t>シチョウソン</t>
    </rPh>
    <rPh sb="8" eb="9">
      <t>ベツ</t>
    </rPh>
    <rPh sb="9" eb="11">
      <t>テンニュウ</t>
    </rPh>
    <rPh sb="12" eb="15">
      <t>テンシュツシャ</t>
    </rPh>
    <rPh sb="15" eb="16">
      <t>カズ</t>
    </rPh>
    <phoneticPr fontId="2"/>
  </si>
  <si>
    <t>　８　都道府県別転入・転出者数</t>
    <rPh sb="3" eb="7">
      <t>トドウフケン</t>
    </rPh>
    <rPh sb="7" eb="8">
      <t>ベツ</t>
    </rPh>
    <rPh sb="8" eb="10">
      <t>テンニュウ</t>
    </rPh>
    <rPh sb="11" eb="14">
      <t>テンシュツシャ</t>
    </rPh>
    <rPh sb="14" eb="15">
      <t>スウ</t>
    </rPh>
    <phoneticPr fontId="2"/>
  </si>
  <si>
    <t>　９　昼間人口</t>
    <rPh sb="3" eb="5">
      <t>ヒルマ</t>
    </rPh>
    <rPh sb="5" eb="7">
      <t>ジンコウ</t>
    </rPh>
    <phoneticPr fontId="2"/>
  </si>
  <si>
    <t>　１０　就業者人口移動</t>
    <rPh sb="4" eb="7">
      <t>シュウギョウシャ</t>
    </rPh>
    <rPh sb="7" eb="9">
      <t>ジンコウ</t>
    </rPh>
    <rPh sb="9" eb="11">
      <t>イドウ</t>
    </rPh>
    <phoneticPr fontId="2"/>
  </si>
  <si>
    <t>　１１　産業別就業者数</t>
    <rPh sb="4" eb="6">
      <t>サンギョウ</t>
    </rPh>
    <rPh sb="6" eb="7">
      <t>ベツ</t>
    </rPh>
    <rPh sb="7" eb="10">
      <t>シュウギョウシャ</t>
    </rPh>
    <rPh sb="10" eb="11">
      <t>スウ</t>
    </rPh>
    <phoneticPr fontId="2"/>
  </si>
  <si>
    <t>人口　(人)</t>
    <phoneticPr fontId="2"/>
  </si>
  <si>
    <t>平成22年</t>
    <rPh sb="0" eb="2">
      <t>ヘイセイ</t>
    </rPh>
    <rPh sb="4" eb="5">
      <t>ネン</t>
    </rPh>
    <phoneticPr fontId="2"/>
  </si>
  <si>
    <t>平成２年</t>
    <phoneticPr fontId="2"/>
  </si>
  <si>
    <t>平成７年</t>
    <phoneticPr fontId="2"/>
  </si>
  <si>
    <t>平成２年</t>
    <rPh sb="0" eb="2">
      <t>ヘイセイ</t>
    </rPh>
    <rPh sb="3" eb="4">
      <t>ネン</t>
    </rPh>
    <phoneticPr fontId="2"/>
  </si>
  <si>
    <t>堤ノ内</t>
    <rPh sb="0" eb="1">
      <t>ツツミ</t>
    </rPh>
    <rPh sb="2" eb="3">
      <t>ウチ</t>
    </rPh>
    <phoneticPr fontId="2"/>
  </si>
  <si>
    <t>道久保</t>
    <rPh sb="0" eb="1">
      <t>ミチ</t>
    </rPh>
    <rPh sb="1" eb="3">
      <t>クボ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</si>
  <si>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</si>
  <si>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屋敷ノ入</t>
    <rPh sb="0" eb="2">
      <t>ヤシキ</t>
    </rPh>
    <rPh sb="3" eb="4">
      <t>イリ</t>
    </rPh>
    <phoneticPr fontId="2"/>
  </si>
  <si>
    <t>令和２年</t>
    <rPh sb="0" eb="2">
      <t>レイワ</t>
    </rPh>
    <rPh sb="3" eb="4">
      <t>ネン</t>
    </rPh>
    <phoneticPr fontId="2"/>
  </si>
  <si>
    <t>資料：福島県の推計人口（福島県現住人口調査月報）</t>
    <rPh sb="0" eb="2">
      <t>シリョウ</t>
    </rPh>
    <rPh sb="3" eb="6">
      <t>フクシマケン</t>
    </rPh>
    <rPh sb="7" eb="9">
      <t>スイケイ</t>
    </rPh>
    <rPh sb="9" eb="11">
      <t>ジンコウ</t>
    </rPh>
    <rPh sb="12" eb="15">
      <t>フクシマケン</t>
    </rPh>
    <rPh sb="15" eb="17">
      <t>ゲンジュウ</t>
    </rPh>
    <rPh sb="17" eb="19">
      <t>ジンコウ</t>
    </rPh>
    <rPh sb="19" eb="21">
      <t>チョウサ</t>
    </rPh>
    <rPh sb="21" eb="23">
      <t>ゲッポウ</t>
    </rPh>
    <phoneticPr fontId="2"/>
  </si>
  <si>
    <t>昭和35年</t>
    <rPh sb="0" eb="2">
      <t>ショウワ</t>
    </rPh>
    <rPh sb="4" eb="5">
      <t>ネン</t>
    </rPh>
    <phoneticPr fontId="2"/>
  </si>
  <si>
    <t>母　畑</t>
    <phoneticPr fontId="2"/>
  </si>
  <si>
    <t>令和2年</t>
    <rPh sb="0" eb="2">
      <t>レイワ</t>
    </rPh>
    <phoneticPr fontId="2"/>
  </si>
  <si>
    <t>資料：福島県現住人口調査年報</t>
    <rPh sb="0" eb="2">
      <t>シリョウ</t>
    </rPh>
    <rPh sb="3" eb="6">
      <t>フクシマケン</t>
    </rPh>
    <rPh sb="6" eb="8">
      <t>ゲンジュウ</t>
    </rPh>
    <rPh sb="8" eb="10">
      <t>ジンコウ</t>
    </rPh>
    <rPh sb="10" eb="12">
      <t>チョウサ</t>
    </rPh>
    <rPh sb="12" eb="14">
      <t>ネンポウ</t>
    </rPh>
    <phoneticPr fontId="2"/>
  </si>
  <si>
    <t>３１（令和元年）</t>
    <rPh sb="3" eb="5">
      <t>レイワ</t>
    </rPh>
    <rPh sb="5" eb="6">
      <t>ガン</t>
    </rPh>
    <rPh sb="6" eb="7">
      <t>ネン</t>
    </rPh>
    <phoneticPr fontId="2"/>
  </si>
  <si>
    <t>立ケ岡</t>
    <rPh sb="0" eb="1">
      <t>タテ</t>
    </rPh>
    <rPh sb="2" eb="3">
      <t>オカ</t>
    </rPh>
    <phoneticPr fontId="2"/>
  </si>
  <si>
    <t>豆ケ平</t>
    <rPh sb="0" eb="1">
      <t>マメ</t>
    </rPh>
    <rPh sb="2" eb="3">
      <t>ヒラ</t>
    </rPh>
    <phoneticPr fontId="2"/>
  </si>
  <si>
    <t>飛ケ作</t>
    <rPh sb="0" eb="1">
      <t>ト</t>
    </rPh>
    <rPh sb="2" eb="3">
      <t>サク</t>
    </rPh>
    <phoneticPr fontId="2"/>
  </si>
  <si>
    <t>下松ケ平</t>
    <rPh sb="0" eb="1">
      <t>シタ</t>
    </rPh>
    <rPh sb="1" eb="2">
      <t>マツ</t>
    </rPh>
    <rPh sb="3" eb="4">
      <t>タイラ</t>
    </rPh>
    <phoneticPr fontId="2"/>
  </si>
  <si>
    <t>上松ケ平</t>
    <rPh sb="0" eb="1">
      <t>ウエ</t>
    </rPh>
    <rPh sb="1" eb="2">
      <t>マツ</t>
    </rPh>
    <rPh sb="3" eb="4">
      <t>タイラ</t>
    </rPh>
    <phoneticPr fontId="2"/>
  </si>
  <si>
    <t>野出ケ沢</t>
    <rPh sb="0" eb="1">
      <t>ノ</t>
    </rPh>
    <rPh sb="1" eb="2">
      <t>デ</t>
    </rPh>
    <rPh sb="3" eb="4">
      <t>サワ</t>
    </rPh>
    <phoneticPr fontId="2"/>
  </si>
  <si>
    <t>関ケ畑</t>
    <rPh sb="0" eb="1">
      <t>セキ</t>
    </rPh>
    <rPh sb="2" eb="3">
      <t>ハタケ</t>
    </rPh>
    <phoneticPr fontId="2"/>
  </si>
  <si>
    <t>犬ケ馬場</t>
    <rPh sb="0" eb="1">
      <t>イヌ</t>
    </rPh>
    <rPh sb="2" eb="4">
      <t>ババ</t>
    </rPh>
    <phoneticPr fontId="2"/>
  </si>
  <si>
    <t>道ケ作</t>
    <rPh sb="0" eb="1">
      <t>ミチ</t>
    </rPh>
    <rPh sb="2" eb="3">
      <t>サク</t>
    </rPh>
    <phoneticPr fontId="2"/>
  </si>
  <si>
    <t>室ケ作</t>
    <rPh sb="0" eb="1">
      <t>シツ</t>
    </rPh>
    <rPh sb="2" eb="3">
      <t>サク</t>
    </rPh>
    <phoneticPr fontId="2"/>
  </si>
  <si>
    <t>星ケ入</t>
    <rPh sb="0" eb="1">
      <t>ホシ</t>
    </rPh>
    <rPh sb="2" eb="3">
      <t>イ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</si>
  <si>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</si>
  <si>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</si>
  <si>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</si>
  <si>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平成27年</t>
    <phoneticPr fontId="2"/>
  </si>
  <si>
    <t>計</t>
    <rPh sb="0" eb="1">
      <t>ケイ</t>
    </rPh>
    <phoneticPr fontId="2"/>
  </si>
  <si>
    <t>平成27年</t>
    <rPh sb="0" eb="2">
      <t>ヘイセイ</t>
    </rPh>
    <rPh sb="4" eb="5">
      <t>ネン</t>
    </rPh>
    <phoneticPr fontId="2"/>
  </si>
  <si>
    <t>令　和　2　年</t>
    <rPh sb="0" eb="1">
      <t>レイ</t>
    </rPh>
    <rPh sb="2" eb="3">
      <t>ワ</t>
    </rPh>
    <rPh sb="6" eb="7">
      <t>ネン</t>
    </rPh>
    <phoneticPr fontId="2"/>
  </si>
  <si>
    <t>-</t>
    <phoneticPr fontId="2"/>
  </si>
  <si>
    <t>-</t>
    <phoneticPr fontId="2"/>
  </si>
  <si>
    <t>令和４年１０月１日現在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</si>
  <si>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（単位：世帯・人）令和４年１０月１日現在</t>
    <rPh sb="1" eb="3">
      <t>タンイ</t>
    </rPh>
    <rPh sb="4" eb="6">
      <t>セタイ</t>
    </rPh>
    <rPh sb="7" eb="8">
      <t>ニン</t>
    </rPh>
    <rPh sb="9" eb="11">
      <t>レイワ</t>
    </rPh>
    <rPh sb="12" eb="13">
      <t>ネン</t>
    </rPh>
    <rPh sb="15" eb="16">
      <t>ガツ</t>
    </rPh>
    <rPh sb="17" eb="18">
      <t>ニチ</t>
    </rPh>
    <rPh sb="18" eb="20">
      <t>ゲンザイ</t>
    </rPh>
    <phoneticPr fontId="2"/>
  </si>
  <si>
    <t>（単位：人）令和４年１０月１日現在</t>
    <rPh sb="1" eb="3">
      <t>タンイ</t>
    </rPh>
    <rPh sb="4" eb="5">
      <t>ニン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</si>
  <si>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（単位：人）令和２年１０月１日現在</t>
    <rPh sb="1" eb="3">
      <t>タンイ</t>
    </rPh>
    <rPh sb="4" eb="5">
      <t>ニン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ゲンザイ</t>
    </rPh>
    <phoneticPr fontId="2"/>
  </si>
  <si>
    <t>-</t>
    <phoneticPr fontId="2"/>
  </si>
  <si>
    <t>-</t>
    <phoneticPr fontId="2"/>
  </si>
  <si>
    <t>卸・小売業</t>
    <rPh sb="0" eb="1">
      <t>オロシ</t>
    </rPh>
    <rPh sb="2" eb="5">
      <t>コウリギョウ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</si>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</sst>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_ "/>
    <numFmt numFmtId="177" formatCode="#,##0_ "/>
    <numFmt numFmtId="178" formatCode="0.0_ "/>
    <numFmt numFmtId="179" formatCode="#,##0;&quot;△ &quot;#,##0"/>
    <numFmt numFmtId="180" formatCode="#,##0.0;&quot;△ &quot;#,##0.0"/>
    <numFmt numFmtId="181" formatCode="0;&quot;△ &quot;0"/>
    <numFmt numFmtId="182" formatCode="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theme="1"/>
      <name val="MS-Mincho"/>
      <family val="2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0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4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0" xfId="0" applyNumberFormat="1" applyFont="1"/>
    <xf numFmtId="0" fontId="3" fillId="0" borderId="3" xfId="0" applyFont="1" applyBorder="1" applyAlignment="1">
      <alignment horizontal="center" vertical="center"/>
    </xf>
    <xf numFmtId="38" fontId="3" fillId="0" borderId="0" xfId="1" applyFo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38" fontId="3" fillId="0" borderId="14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0" fontId="3" fillId="0" borderId="0" xfId="0" applyFont="1" applyBorder="1" applyAlignment="1">
      <alignment horizontal="left" vertical="center" shrinkToFit="1"/>
    </xf>
    <xf numFmtId="38" fontId="1" fillId="0" borderId="17" xfId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1" fillId="0" borderId="16" xfId="1" applyFont="1" applyBorder="1" applyAlignment="1">
      <alignment vertical="center"/>
    </xf>
    <xf numFmtId="0" fontId="1" fillId="0" borderId="0" xfId="0" applyFont="1" applyAlignment="1">
      <alignment vertical="center"/>
    </xf>
    <xf numFmtId="38" fontId="3" fillId="0" borderId="17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178" fontId="3" fillId="0" borderId="4" xfId="0" applyNumberFormat="1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2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78" fontId="3" fillId="0" borderId="10" xfId="0" applyNumberFormat="1" applyFont="1" applyBorder="1" applyAlignment="1">
      <alignment vertical="center"/>
    </xf>
    <xf numFmtId="178" fontId="3" fillId="0" borderId="9" xfId="0" applyNumberFormat="1" applyFont="1" applyBorder="1" applyAlignment="1">
      <alignment vertical="center"/>
    </xf>
    <xf numFmtId="178" fontId="3" fillId="0" borderId="18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0" fontId="3" fillId="0" borderId="0" xfId="0" applyFont="1" applyFill="1"/>
    <xf numFmtId="0" fontId="3" fillId="0" borderId="3" xfId="0" applyFont="1" applyFill="1" applyBorder="1" applyAlignment="1">
      <alignment horizontal="center" vertical="center"/>
    </xf>
    <xf numFmtId="38" fontId="3" fillId="0" borderId="21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179" fontId="3" fillId="0" borderId="3" xfId="1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38" fontId="0" fillId="0" borderId="17" xfId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179" fontId="3" fillId="0" borderId="3" xfId="1" applyNumberFormat="1" applyFont="1" applyFill="1" applyBorder="1" applyAlignment="1">
      <alignment horizontal="right" vertical="center"/>
    </xf>
    <xf numFmtId="0" fontId="13" fillId="0" borderId="0" xfId="0" applyFont="1"/>
    <xf numFmtId="0" fontId="13" fillId="0" borderId="0" xfId="0" applyFont="1" applyFill="1"/>
    <xf numFmtId="38" fontId="13" fillId="0" borderId="3" xfId="1" applyFont="1" applyFill="1" applyBorder="1" applyAlignment="1">
      <alignment vertical="center"/>
    </xf>
    <xf numFmtId="38" fontId="13" fillId="0" borderId="4" xfId="1" applyFont="1" applyFill="1" applyBorder="1" applyAlignment="1">
      <alignment vertical="center"/>
    </xf>
    <xf numFmtId="38" fontId="13" fillId="0" borderId="27" xfId="1" applyFont="1" applyFill="1" applyBorder="1" applyAlignment="1">
      <alignment horizontal="distributed" vertical="center"/>
    </xf>
    <xf numFmtId="38" fontId="13" fillId="0" borderId="20" xfId="1" applyFont="1" applyFill="1" applyBorder="1" applyAlignment="1">
      <alignment vertical="center"/>
    </xf>
    <xf numFmtId="38" fontId="13" fillId="0" borderId="10" xfId="1" applyFont="1" applyFill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177" fontId="3" fillId="0" borderId="4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vertical="center"/>
    </xf>
    <xf numFmtId="38" fontId="3" fillId="0" borderId="10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27" xfId="1" applyFont="1" applyFill="1" applyBorder="1" applyAlignment="1">
      <alignment horizontal="distributed" vertical="center"/>
    </xf>
    <xf numFmtId="38" fontId="3" fillId="0" borderId="30" xfId="1" applyFont="1" applyFill="1" applyBorder="1" applyAlignment="1">
      <alignment horizontal="distributed" vertical="center"/>
    </xf>
    <xf numFmtId="38" fontId="8" fillId="0" borderId="30" xfId="1" applyFont="1" applyFill="1" applyBorder="1" applyAlignment="1">
      <alignment horizontal="distributed" vertical="center"/>
    </xf>
    <xf numFmtId="38" fontId="3" fillId="0" borderId="20" xfId="1" applyFont="1" applyFill="1" applyBorder="1" applyAlignment="1">
      <alignment vertical="center"/>
    </xf>
    <xf numFmtId="0" fontId="3" fillId="0" borderId="0" xfId="0" applyFont="1" applyFill="1" applyBorder="1"/>
    <xf numFmtId="0" fontId="9" fillId="0" borderId="19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177" fontId="10" fillId="0" borderId="15" xfId="0" applyNumberFormat="1" applyFont="1" applyFill="1" applyBorder="1" applyAlignment="1">
      <alignment vertical="center" shrinkToFit="1"/>
    </xf>
    <xf numFmtId="177" fontId="10" fillId="0" borderId="19" xfId="0" applyNumberFormat="1" applyFont="1" applyFill="1" applyBorder="1" applyAlignment="1">
      <alignment vertical="center" shrinkToFit="1"/>
    </xf>
    <xf numFmtId="182" fontId="9" fillId="0" borderId="19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center" vertical="center" shrinkToFit="1"/>
    </xf>
    <xf numFmtId="177" fontId="9" fillId="0" borderId="3" xfId="0" applyNumberFormat="1" applyFont="1" applyFill="1" applyBorder="1" applyAlignment="1">
      <alignment vertical="center" shrinkToFit="1"/>
    </xf>
    <xf numFmtId="182" fontId="9" fillId="0" borderId="3" xfId="0" applyNumberFormat="1" applyFont="1" applyFill="1" applyBorder="1" applyAlignment="1">
      <alignment vertical="center" shrinkToFit="1"/>
    </xf>
    <xf numFmtId="0" fontId="9" fillId="0" borderId="11" xfId="0" applyFont="1" applyFill="1" applyBorder="1" applyAlignment="1">
      <alignment horizontal="center" vertical="center" shrinkToFit="1"/>
    </xf>
    <xf numFmtId="177" fontId="9" fillId="0" borderId="11" xfId="0" applyNumberFormat="1" applyFont="1" applyFill="1" applyBorder="1" applyAlignment="1">
      <alignment vertical="center" shrinkToFit="1"/>
    </xf>
    <xf numFmtId="177" fontId="9" fillId="0" borderId="19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9" fillId="0" borderId="32" xfId="0" applyFont="1" applyFill="1" applyBorder="1" applyAlignment="1">
      <alignment horizontal="center" vertical="center" shrinkToFit="1"/>
    </xf>
    <xf numFmtId="177" fontId="9" fillId="0" borderId="32" xfId="0" applyNumberFormat="1" applyFont="1" applyFill="1" applyBorder="1" applyAlignment="1">
      <alignment vertical="center" shrinkToFit="1"/>
    </xf>
    <xf numFmtId="182" fontId="9" fillId="0" borderId="11" xfId="0" applyNumberFormat="1" applyFont="1" applyFill="1" applyBorder="1" applyAlignment="1">
      <alignment vertical="center" shrinkToFit="1"/>
    </xf>
    <xf numFmtId="182" fontId="9" fillId="0" borderId="0" xfId="0" applyNumberFormat="1" applyFont="1" applyFill="1" applyBorder="1" applyAlignment="1">
      <alignment horizontal="right" vertical="center" shrinkToFit="1"/>
    </xf>
    <xf numFmtId="177" fontId="9" fillId="0" borderId="34" xfId="0" applyNumberFormat="1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10" fillId="0" borderId="35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177" fontId="10" fillId="0" borderId="3" xfId="0" applyNumberFormat="1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 shrinkToFit="1"/>
    </xf>
    <xf numFmtId="0" fontId="11" fillId="0" borderId="3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177" fontId="9" fillId="0" borderId="0" xfId="0" applyNumberFormat="1" applyFont="1" applyFill="1" applyBorder="1" applyAlignment="1">
      <alignment vertical="center" shrinkToFit="1"/>
    </xf>
    <xf numFmtId="177" fontId="10" fillId="0" borderId="2" xfId="0" applyNumberFormat="1" applyFont="1" applyFill="1" applyBorder="1" applyAlignment="1">
      <alignment vertical="center" shrinkToFit="1"/>
    </xf>
    <xf numFmtId="0" fontId="9" fillId="0" borderId="19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horizontal="center" vertical="center" shrinkToFit="1"/>
    </xf>
    <xf numFmtId="38" fontId="10" fillId="0" borderId="2" xfId="1" applyFont="1" applyFill="1" applyBorder="1" applyAlignment="1">
      <alignment horizontal="right" vertical="center" shrinkToFit="1"/>
    </xf>
    <xf numFmtId="38" fontId="10" fillId="0" borderId="3" xfId="1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horizontal="center" vertical="center" shrinkToFit="1"/>
    </xf>
    <xf numFmtId="177" fontId="9" fillId="0" borderId="14" xfId="0" applyNumberFormat="1" applyFont="1" applyFill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177" fontId="9" fillId="0" borderId="33" xfId="0" applyNumberFormat="1" applyFont="1" applyFill="1" applyBorder="1" applyAlignment="1">
      <alignment vertical="center" shrinkToFit="1"/>
    </xf>
    <xf numFmtId="177" fontId="9" fillId="0" borderId="5" xfId="0" applyNumberFormat="1" applyFont="1" applyFill="1" applyBorder="1" applyAlignment="1">
      <alignment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9" fillId="0" borderId="15" xfId="0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/>
    <xf numFmtId="0" fontId="3" fillId="0" borderId="19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/>
    <xf numFmtId="176" fontId="3" fillId="0" borderId="4" xfId="0" applyNumberFormat="1" applyFont="1" applyFill="1" applyBorder="1"/>
    <xf numFmtId="176" fontId="3" fillId="0" borderId="17" xfId="0" applyNumberFormat="1" applyFont="1" applyFill="1" applyBorder="1"/>
    <xf numFmtId="176" fontId="3" fillId="0" borderId="0" xfId="0" applyNumberFormat="1" applyFont="1" applyFill="1"/>
    <xf numFmtId="0" fontId="3" fillId="0" borderId="14" xfId="0" applyFont="1" applyFill="1" applyBorder="1"/>
    <xf numFmtId="38" fontId="3" fillId="0" borderId="5" xfId="1" applyFont="1" applyFill="1" applyBorder="1" applyAlignment="1">
      <alignment horizontal="center" vertical="center"/>
    </xf>
    <xf numFmtId="38" fontId="3" fillId="0" borderId="36" xfId="1" applyFont="1" applyFill="1" applyBorder="1" applyAlignment="1">
      <alignment horizontal="center" vertical="center"/>
    </xf>
    <xf numFmtId="38" fontId="1" fillId="0" borderId="19" xfId="1" applyFont="1" applyFill="1" applyBorder="1" applyAlignment="1">
      <alignment horizontal="center" vertical="center" shrinkToFit="1"/>
    </xf>
    <xf numFmtId="38" fontId="1" fillId="0" borderId="13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center"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0" borderId="17" xfId="1" applyFont="1" applyFill="1" applyBorder="1" applyAlignment="1">
      <alignment vertical="center"/>
    </xf>
    <xf numFmtId="38" fontId="5" fillId="0" borderId="0" xfId="1" applyFont="1" applyFill="1" applyAlignment="1">
      <alignment horizontal="left"/>
    </xf>
    <xf numFmtId="38" fontId="3" fillId="0" borderId="0" xfId="1" applyFont="1" applyFill="1" applyBorder="1"/>
    <xf numFmtId="38" fontId="3" fillId="0" borderId="0" xfId="1" applyFont="1" applyFill="1"/>
    <xf numFmtId="38" fontId="3" fillId="0" borderId="29" xfId="1" applyFont="1" applyFill="1" applyBorder="1" applyAlignment="1">
      <alignment horizontal="center" vertical="center"/>
    </xf>
    <xf numFmtId="38" fontId="1" fillId="0" borderId="38" xfId="1" applyFont="1" applyFill="1" applyBorder="1" applyAlignment="1">
      <alignment horizontal="center" vertical="center" shrinkToFit="1"/>
    </xf>
    <xf numFmtId="38" fontId="3" fillId="0" borderId="27" xfId="1" applyFont="1" applyFill="1" applyBorder="1" applyAlignment="1">
      <alignment horizontal="center" vertical="center" shrinkToFit="1"/>
    </xf>
    <xf numFmtId="38" fontId="3" fillId="0" borderId="30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center"/>
    </xf>
    <xf numFmtId="38" fontId="3" fillId="0" borderId="33" xfId="1" applyFont="1" applyFill="1" applyBorder="1" applyAlignment="1">
      <alignment vertical="center"/>
    </xf>
    <xf numFmtId="38" fontId="3" fillId="0" borderId="0" xfId="1" applyFont="1" applyAlignment="1">
      <alignment vertical="center"/>
    </xf>
    <xf numFmtId="38" fontId="1" fillId="0" borderId="27" xfId="1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vertical="center"/>
    </xf>
    <xf numFmtId="0" fontId="3" fillId="0" borderId="1" xfId="0" applyFont="1" applyBorder="1"/>
    <xf numFmtId="0" fontId="3" fillId="0" borderId="5" xfId="0" applyFont="1" applyBorder="1" applyAlignment="1">
      <alignment horizontal="center"/>
    </xf>
    <xf numFmtId="176" fontId="3" fillId="0" borderId="4" xfId="0" applyNumberFormat="1" applyFont="1" applyBorder="1" applyAlignment="1">
      <alignment vertical="center"/>
    </xf>
    <xf numFmtId="182" fontId="3" fillId="0" borderId="3" xfId="0" applyNumberFormat="1" applyFont="1" applyFill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0" fontId="0" fillId="0" borderId="0" xfId="0" applyFont="1"/>
    <xf numFmtId="0" fontId="14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/>
    <xf numFmtId="177" fontId="10" fillId="0" borderId="19" xfId="0" applyNumberFormat="1" applyFont="1" applyFill="1" applyBorder="1" applyAlignment="1">
      <alignment horizontal="right" vertical="center" shrinkToFit="1"/>
    </xf>
    <xf numFmtId="177" fontId="9" fillId="0" borderId="3" xfId="0" applyNumberFormat="1" applyFont="1" applyFill="1" applyBorder="1" applyAlignment="1">
      <alignment horizontal="right" vertical="center" shrinkToFit="1"/>
    </xf>
    <xf numFmtId="38" fontId="10" fillId="0" borderId="35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horizontal="right" vertical="center" shrinkToFit="1"/>
    </xf>
    <xf numFmtId="177" fontId="9" fillId="0" borderId="5" xfId="0" applyNumberFormat="1" applyFont="1" applyFill="1" applyBorder="1" applyAlignment="1">
      <alignment horizontal="right" vertical="center" shrinkToFit="1"/>
    </xf>
    <xf numFmtId="177" fontId="9" fillId="0" borderId="0" xfId="0" applyNumberFormat="1" applyFont="1" applyFill="1" applyBorder="1" applyAlignment="1">
      <alignment horizontal="right" vertical="center" shrinkToFit="1"/>
    </xf>
    <xf numFmtId="176" fontId="0" fillId="0" borderId="0" xfId="0" applyNumberFormat="1" applyFont="1"/>
    <xf numFmtId="0" fontId="3" fillId="0" borderId="5" xfId="0" applyFont="1" applyBorder="1" applyAlignment="1">
      <alignment horizontal="center" vertical="center"/>
    </xf>
    <xf numFmtId="180" fontId="3" fillId="0" borderId="4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178" fontId="3" fillId="0" borderId="14" xfId="0" applyNumberFormat="1" applyFont="1" applyFill="1" applyBorder="1"/>
    <xf numFmtId="38" fontId="3" fillId="0" borderId="5" xfId="1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38" fontId="3" fillId="0" borderId="2" xfId="1" applyFont="1" applyFill="1" applyBorder="1" applyAlignment="1">
      <alignment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5" xfId="1" applyFont="1" applyBorder="1" applyAlignment="1">
      <alignment horizontal="center" vertical="center"/>
    </xf>
    <xf numFmtId="38" fontId="3" fillId="0" borderId="9" xfId="1" applyFont="1" applyBorder="1"/>
    <xf numFmtId="38" fontId="0" fillId="0" borderId="0" xfId="1" applyFont="1"/>
    <xf numFmtId="179" fontId="3" fillId="0" borderId="11" xfId="1" applyNumberFormat="1" applyFont="1" applyFill="1" applyBorder="1" applyAlignment="1">
      <alignment horizontal="right" vertical="center"/>
    </xf>
    <xf numFmtId="179" fontId="3" fillId="0" borderId="11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4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0" fontId="3" fillId="0" borderId="10" xfId="1" applyNumberFormat="1" applyFont="1" applyFill="1" applyBorder="1" applyAlignment="1">
      <alignment vertical="center"/>
    </xf>
    <xf numFmtId="178" fontId="3" fillId="0" borderId="9" xfId="1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38" fontId="3" fillId="0" borderId="19" xfId="1" applyFont="1" applyFill="1" applyBorder="1" applyAlignment="1">
      <alignment horizontal="center" vertical="center"/>
    </xf>
    <xf numFmtId="38" fontId="1" fillId="0" borderId="14" xfId="1" applyFont="1" applyFill="1" applyBorder="1" applyAlignment="1">
      <alignment vertical="center"/>
    </xf>
    <xf numFmtId="38" fontId="1" fillId="0" borderId="37" xfId="1" applyFont="1" applyFill="1" applyBorder="1" applyAlignment="1">
      <alignment vertical="center"/>
    </xf>
    <xf numFmtId="38" fontId="1" fillId="0" borderId="39" xfId="1" applyFont="1" applyFill="1" applyBorder="1" applyAlignment="1">
      <alignment horizontal="center" vertical="center" shrinkToFit="1"/>
    </xf>
    <xf numFmtId="38" fontId="1" fillId="0" borderId="19" xfId="1" applyFont="1" applyFill="1" applyBorder="1" applyAlignment="1">
      <alignment vertical="center"/>
    </xf>
    <xf numFmtId="38" fontId="3" fillId="0" borderId="39" xfId="1" applyFont="1" applyFill="1" applyBorder="1" applyAlignment="1">
      <alignment horizontal="center" vertical="center" shrinkToFit="1"/>
    </xf>
    <xf numFmtId="38" fontId="3" fillId="0" borderId="29" xfId="1" applyFont="1" applyFill="1" applyBorder="1" applyAlignment="1">
      <alignment horizontal="center" vertical="center" shrinkToFit="1"/>
    </xf>
    <xf numFmtId="38" fontId="3" fillId="0" borderId="39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1" fillId="0" borderId="39" xfId="1" applyFont="1" applyFill="1" applyBorder="1" applyAlignment="1">
      <alignment vertical="center"/>
    </xf>
    <xf numFmtId="38" fontId="1" fillId="0" borderId="0" xfId="1" applyFont="1" applyFill="1" applyAlignment="1">
      <alignment vertical="center"/>
    </xf>
    <xf numFmtId="38" fontId="3" fillId="0" borderId="0" xfId="1" applyFont="1" applyFill="1" applyAlignment="1">
      <alignment vertical="center" wrapText="1"/>
    </xf>
    <xf numFmtId="38" fontId="1" fillId="0" borderId="0" xfId="1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 shrinkToFit="1"/>
    </xf>
    <xf numFmtId="0" fontId="15" fillId="0" borderId="3" xfId="0" applyFont="1" applyFill="1" applyBorder="1" applyAlignment="1">
      <alignment horizontal="center" vertical="center" shrinkToFit="1"/>
    </xf>
    <xf numFmtId="0" fontId="16" fillId="0" borderId="11" xfId="0" applyFont="1" applyFill="1" applyBorder="1" applyAlignment="1">
      <alignment horizontal="center" vertical="center" shrinkToFit="1"/>
    </xf>
    <xf numFmtId="179" fontId="3" fillId="0" borderId="0" xfId="1" applyNumberFormat="1" applyFont="1" applyFill="1" applyBorder="1" applyAlignment="1">
      <alignment vertical="center"/>
    </xf>
    <xf numFmtId="179" fontId="3" fillId="0" borderId="2" xfId="1" applyNumberFormat="1" applyFont="1" applyFill="1" applyBorder="1" applyAlignment="1">
      <alignment vertical="center"/>
    </xf>
    <xf numFmtId="38" fontId="15" fillId="0" borderId="0" xfId="1" applyFont="1" applyAlignment="1">
      <alignment horizontal="left"/>
    </xf>
    <xf numFmtId="38" fontId="15" fillId="0" borderId="9" xfId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right" vertical="center" shrinkToFit="1"/>
    </xf>
    <xf numFmtId="38" fontId="3" fillId="0" borderId="11" xfId="1" applyFont="1" applyFill="1" applyBorder="1"/>
    <xf numFmtId="38" fontId="3" fillId="0" borderId="16" xfId="1" applyFont="1" applyFill="1" applyBorder="1"/>
    <xf numFmtId="38" fontId="15" fillId="0" borderId="0" xfId="1" applyFont="1" applyFill="1"/>
    <xf numFmtId="38" fontId="15" fillId="0" borderId="0" xfId="1" applyFont="1" applyFill="1" applyAlignment="1">
      <alignment horizontal="right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0" fontId="3" fillId="0" borderId="14" xfId="0" applyFont="1" applyFill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176" fontId="12" fillId="0" borderId="4" xfId="0" applyNumberFormat="1" applyFont="1" applyBorder="1" applyAlignment="1">
      <alignment horizontal="center" wrapText="1"/>
    </xf>
    <xf numFmtId="176" fontId="12" fillId="0" borderId="17" xfId="0" applyNumberFormat="1" applyFont="1" applyBorder="1" applyAlignment="1">
      <alignment horizontal="center" wrapText="1"/>
    </xf>
    <xf numFmtId="178" fontId="3" fillId="0" borderId="3" xfId="0" applyNumberFormat="1" applyFont="1" applyFill="1" applyBorder="1" applyAlignment="1">
      <alignment horizontal="center" wrapText="1"/>
    </xf>
    <xf numFmtId="178" fontId="3" fillId="0" borderId="11" xfId="0" applyNumberFormat="1" applyFont="1" applyFill="1" applyBorder="1" applyAlignment="1">
      <alignment horizontal="center" wrapText="1"/>
    </xf>
    <xf numFmtId="38" fontId="15" fillId="0" borderId="9" xfId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 vertical="center"/>
    </xf>
    <xf numFmtId="38" fontId="3" fillId="0" borderId="46" xfId="1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177" fontId="15" fillId="0" borderId="13" xfId="0" applyNumberFormat="1" applyFont="1" applyFill="1" applyBorder="1" applyAlignment="1">
      <alignment vertical="center"/>
    </xf>
    <xf numFmtId="38" fontId="15" fillId="0" borderId="1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42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41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29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38" fontId="3" fillId="0" borderId="29" xfId="1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0" fontId="3" fillId="0" borderId="11" xfId="0" applyFont="1" applyFill="1" applyBorder="1" applyAlignment="1">
      <alignment horizontal="distributed" vertical="center"/>
    </xf>
    <xf numFmtId="176" fontId="13" fillId="0" borderId="3" xfId="0" applyNumberFormat="1" applyFont="1" applyFill="1" applyBorder="1" applyAlignment="1">
      <alignment horizontal="distributed" vertical="center"/>
    </xf>
    <xf numFmtId="0" fontId="13" fillId="0" borderId="20" xfId="0" applyFont="1" applyFill="1" applyBorder="1" applyAlignment="1">
      <alignment horizontal="distributed" vertical="center"/>
    </xf>
    <xf numFmtId="0" fontId="3" fillId="0" borderId="31" xfId="0" applyFont="1" applyFill="1" applyBorder="1" applyAlignment="1">
      <alignment horizontal="distributed" vertical="center"/>
    </xf>
    <xf numFmtId="38" fontId="13" fillId="0" borderId="0" xfId="1" applyFont="1" applyFill="1"/>
    <xf numFmtId="176" fontId="13" fillId="0" borderId="0" xfId="0" applyNumberFormat="1" applyFont="1" applyFill="1"/>
    <xf numFmtId="0" fontId="9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9" fillId="0" borderId="12" xfId="0" applyFont="1" applyFill="1" applyBorder="1" applyAlignment="1">
      <alignment horizontal="center" vertical="center" shrinkToFit="1"/>
    </xf>
    <xf numFmtId="177" fontId="9" fillId="0" borderId="5" xfId="0" applyNumberFormat="1" applyFont="1" applyFill="1" applyBorder="1" applyAlignment="1">
      <alignment horizontal="center" vertical="center" shrinkToFit="1"/>
    </xf>
    <xf numFmtId="177" fontId="9" fillId="0" borderId="12" xfId="0" applyNumberFormat="1" applyFont="1" applyFill="1" applyBorder="1" applyAlignment="1">
      <alignment horizontal="center" vertical="center" shrinkToFit="1"/>
    </xf>
    <xf numFmtId="177" fontId="9" fillId="0" borderId="28" xfId="0" applyNumberFormat="1" applyFont="1" applyFill="1" applyBorder="1" applyAlignment="1">
      <alignment horizontal="center" vertical="center" shrinkToFit="1"/>
    </xf>
    <xf numFmtId="177" fontId="9" fillId="0" borderId="33" xfId="0" applyNumberFormat="1" applyFont="1" applyFill="1" applyBorder="1" applyAlignment="1">
      <alignment horizontal="center" vertical="center" shrinkToFit="1"/>
    </xf>
    <xf numFmtId="177" fontId="9" fillId="0" borderId="2" xfId="0" applyNumberFormat="1" applyFont="1" applyFill="1" applyBorder="1" applyAlignment="1">
      <alignment vertical="center" shrinkToFit="1"/>
    </xf>
    <xf numFmtId="182" fontId="9" fillId="0" borderId="32" xfId="0" applyNumberFormat="1" applyFont="1" applyFill="1" applyBorder="1" applyAlignment="1">
      <alignment vertical="center" shrinkToFit="1"/>
    </xf>
    <xf numFmtId="177" fontId="10" fillId="0" borderId="40" xfId="0" applyNumberFormat="1" applyFont="1" applyFill="1" applyBorder="1" applyAlignment="1">
      <alignment horizontal="right" vertical="center" shrinkToFit="1"/>
    </xf>
    <xf numFmtId="177" fontId="10" fillId="0" borderId="2" xfId="0" applyNumberFormat="1" applyFont="1" applyFill="1" applyBorder="1" applyAlignment="1">
      <alignment horizontal="right" vertical="center" shrinkToFit="1"/>
    </xf>
    <xf numFmtId="177" fontId="9" fillId="0" borderId="16" xfId="0" applyNumberFormat="1" applyFont="1" applyFill="1" applyBorder="1" applyAlignment="1">
      <alignment vertical="center" shrinkToFit="1"/>
    </xf>
    <xf numFmtId="177" fontId="9" fillId="0" borderId="11" xfId="0" applyNumberFormat="1" applyFont="1" applyFill="1" applyBorder="1" applyAlignment="1">
      <alignment horizontal="right" vertical="center" shrinkToFit="1"/>
    </xf>
    <xf numFmtId="177" fontId="9" fillId="0" borderId="16" xfId="0" applyNumberFormat="1" applyFont="1" applyFill="1" applyBorder="1" applyAlignment="1">
      <alignment horizontal="right" vertical="center" shrinkToFit="1"/>
    </xf>
    <xf numFmtId="177" fontId="9" fillId="0" borderId="15" xfId="0" applyNumberFormat="1" applyFont="1" applyFill="1" applyBorder="1" applyAlignment="1">
      <alignment vertical="center" shrinkToFit="1"/>
    </xf>
    <xf numFmtId="177" fontId="9" fillId="0" borderId="19" xfId="0" applyNumberFormat="1" applyFont="1" applyFill="1" applyBorder="1" applyAlignment="1">
      <alignment horizontal="right" vertical="center" shrinkToFit="1"/>
    </xf>
    <xf numFmtId="177" fontId="9" fillId="0" borderId="15" xfId="0" applyNumberFormat="1" applyFont="1" applyFill="1" applyBorder="1" applyAlignment="1">
      <alignment horizontal="right" vertical="center" shrinkToFit="1"/>
    </xf>
    <xf numFmtId="0" fontId="10" fillId="0" borderId="35" xfId="0" applyFont="1" applyFill="1" applyBorder="1" applyAlignment="1">
      <alignment vertical="center" shrinkToFit="1"/>
    </xf>
    <xf numFmtId="182" fontId="10" fillId="0" borderId="3" xfId="0" applyNumberFormat="1" applyFont="1" applyFill="1" applyBorder="1" applyAlignment="1">
      <alignment vertical="center" shrinkToFit="1"/>
    </xf>
    <xf numFmtId="177" fontId="10" fillId="0" borderId="15" xfId="0" applyNumberFormat="1" applyFont="1" applyFill="1" applyBorder="1" applyAlignment="1">
      <alignment horizontal="right" vertical="center" shrinkToFit="1"/>
    </xf>
    <xf numFmtId="0" fontId="9" fillId="0" borderId="0" xfId="0" applyFont="1" applyFill="1" applyBorder="1" applyAlignment="1">
      <alignment horizontal="right" vertical="center" shrinkToFit="1"/>
    </xf>
    <xf numFmtId="177" fontId="9" fillId="0" borderId="34" xfId="0" applyNumberFormat="1" applyFont="1" applyFill="1" applyBorder="1" applyAlignment="1">
      <alignment horizontal="right"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horizontal="right" vertical="center" shrinkToFit="1"/>
    </xf>
    <xf numFmtId="177" fontId="9" fillId="0" borderId="14" xfId="0" applyNumberFormat="1" applyFont="1" applyFill="1" applyBorder="1" applyAlignment="1">
      <alignment horizontal="right" vertical="center" shrinkToFit="1"/>
    </xf>
    <xf numFmtId="182" fontId="9" fillId="0" borderId="5" xfId="0" applyNumberFormat="1" applyFont="1" applyFill="1" applyBorder="1" applyAlignment="1">
      <alignment vertical="center" shrinkToFit="1"/>
    </xf>
    <xf numFmtId="182" fontId="9" fillId="0" borderId="0" xfId="0" applyNumberFormat="1" applyFont="1" applyFill="1" applyBorder="1" applyAlignment="1">
      <alignment vertical="center" shrinkToFit="1"/>
    </xf>
    <xf numFmtId="177" fontId="9" fillId="0" borderId="0" xfId="0" applyNumberFormat="1" applyFont="1" applyFill="1" applyBorder="1" applyAlignment="1">
      <alignment horizontal="center" vertical="center" shrinkToFit="1"/>
    </xf>
    <xf numFmtId="177" fontId="3" fillId="0" borderId="19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82" fontId="3" fillId="0" borderId="11" xfId="0" applyNumberFormat="1" applyFont="1" applyFill="1" applyBorder="1"/>
    <xf numFmtId="176" fontId="3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/>
    <xf numFmtId="177" fontId="3" fillId="0" borderId="1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38" fontId="3" fillId="0" borderId="14" xfId="1" applyFont="1" applyFill="1" applyBorder="1"/>
    <xf numFmtId="38" fontId="3" fillId="0" borderId="0" xfId="1" applyFont="1" applyFill="1" applyAlignment="1">
      <alignment horizontal="center"/>
    </xf>
    <xf numFmtId="38" fontId="3" fillId="0" borderId="0" xfId="1" applyFont="1" applyFill="1" applyAlignment="1">
      <alignment horizontal="right"/>
    </xf>
    <xf numFmtId="38" fontId="3" fillId="0" borderId="5" xfId="1" applyFont="1" applyFill="1" applyBorder="1" applyAlignment="1">
      <alignment horizontal="center" vertical="center" wrapText="1"/>
    </xf>
    <xf numFmtId="179" fontId="3" fillId="0" borderId="4" xfId="1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8" fontId="3" fillId="0" borderId="0" xfId="1" applyFont="1" applyFill="1" applyAlignment="1">
      <alignment horizontal="left"/>
    </xf>
    <xf numFmtId="0" fontId="15" fillId="0" borderId="9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right" vertical="center"/>
    </xf>
    <xf numFmtId="181" fontId="3" fillId="0" borderId="4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distributed" vertical="center"/>
    </xf>
    <xf numFmtId="38" fontId="7" fillId="0" borderId="20" xfId="1" applyFont="1" applyFill="1" applyBorder="1" applyAlignment="1">
      <alignment horizontal="right" vertical="center"/>
    </xf>
    <xf numFmtId="181" fontId="7" fillId="0" borderId="10" xfId="0" applyNumberFormat="1" applyFont="1" applyFill="1" applyBorder="1" applyAlignment="1">
      <alignment horizontal="right" vertical="center"/>
    </xf>
    <xf numFmtId="0" fontId="1" fillId="0" borderId="0" xfId="0" applyFont="1" applyFill="1"/>
    <xf numFmtId="49" fontId="3" fillId="0" borderId="0" xfId="0" applyNumberFormat="1" applyFont="1" applyFill="1"/>
    <xf numFmtId="0" fontId="15" fillId="0" borderId="0" xfId="0" applyFont="1" applyFill="1"/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38" fontId="3" fillId="0" borderId="20" xfId="1" applyFont="1" applyFill="1" applyBorder="1" applyAlignment="1">
      <alignment horizontal="right" vertical="center"/>
    </xf>
    <xf numFmtId="179" fontId="3" fillId="0" borderId="20" xfId="1" applyNumberFormat="1" applyFont="1" applyFill="1" applyBorder="1" applyAlignment="1">
      <alignment horizontal="right" vertical="center"/>
    </xf>
    <xf numFmtId="180" fontId="3" fillId="0" borderId="1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180" fontId="3" fillId="0" borderId="17" xfId="1" applyNumberFormat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horizontal="center" vertical="center"/>
    </xf>
    <xf numFmtId="179" fontId="0" fillId="0" borderId="5" xfId="1" applyNumberFormat="1" applyFont="1" applyFill="1" applyBorder="1" applyAlignment="1">
      <alignment vertical="center"/>
    </xf>
    <xf numFmtId="180" fontId="0" fillId="0" borderId="12" xfId="1" applyNumberFormat="1" applyFont="1" applyFill="1" applyBorder="1" applyAlignment="1">
      <alignment vertical="center"/>
    </xf>
    <xf numFmtId="179" fontId="3" fillId="0" borderId="19" xfId="1" applyNumberFormat="1" applyFont="1" applyFill="1" applyBorder="1" applyAlignment="1">
      <alignment horizontal="right" vertical="center"/>
    </xf>
    <xf numFmtId="180" fontId="3" fillId="0" borderId="13" xfId="1" applyNumberFormat="1" applyFont="1" applyFill="1" applyBorder="1" applyAlignment="1">
      <alignment horizontal="right" vertical="center"/>
    </xf>
    <xf numFmtId="179" fontId="0" fillId="0" borderId="11" xfId="1" applyNumberFormat="1" applyFont="1" applyFill="1" applyBorder="1" applyAlignment="1">
      <alignment vertical="center"/>
    </xf>
    <xf numFmtId="180" fontId="0" fillId="0" borderId="17" xfId="1" applyNumberFormat="1" applyFont="1" applyFill="1" applyBorder="1" applyAlignment="1">
      <alignment vertical="center"/>
    </xf>
    <xf numFmtId="38" fontId="0" fillId="0" borderId="11" xfId="1" applyFont="1" applyFill="1" applyBorder="1" applyAlignment="1">
      <alignment horizontal="center" vertical="center"/>
    </xf>
    <xf numFmtId="179" fontId="3" fillId="0" borderId="19" xfId="1" applyNumberFormat="1" applyFont="1" applyFill="1" applyBorder="1" applyAlignment="1">
      <alignment vertical="center"/>
    </xf>
    <xf numFmtId="180" fontId="0" fillId="0" borderId="13" xfId="1" applyNumberFormat="1" applyFont="1" applyFill="1" applyBorder="1" applyAlignment="1">
      <alignment vertical="center"/>
    </xf>
    <xf numFmtId="180" fontId="0" fillId="0" borderId="4" xfId="1" applyNumberFormat="1" applyFont="1" applyFill="1" applyBorder="1" applyAlignment="1">
      <alignment vertical="center"/>
    </xf>
    <xf numFmtId="38" fontId="0" fillId="0" borderId="5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180" fontId="0" fillId="0" borderId="0" xfId="1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horizontal="center" vertical="center"/>
    </xf>
    <xf numFmtId="38" fontId="0" fillId="0" borderId="50" xfId="1" applyFont="1" applyFill="1" applyBorder="1" applyAlignment="1">
      <alignment horizontal="center" vertical="center"/>
    </xf>
    <xf numFmtId="180" fontId="0" fillId="0" borderId="50" xfId="1" applyNumberFormat="1" applyFont="1" applyFill="1" applyBorder="1" applyAlignment="1">
      <alignment vertical="center"/>
    </xf>
    <xf numFmtId="179" fontId="0" fillId="0" borderId="51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3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人口 と 世帯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0</xdr:col>
      <xdr:colOff>561975</xdr:colOff>
      <xdr:row>4</xdr:row>
      <xdr:rowOff>28575</xdr:rowOff>
    </xdr:to>
    <xdr:sp macro="" textlink="">
      <xdr:nvSpPr>
        <xdr:cNvPr id="2049" name="Rectangle 1"/>
        <xdr:cNvSpPr>
          <a:spLocks noChangeArrowheads="1"/>
        </xdr:cNvSpPr>
      </xdr:nvSpPr>
      <xdr:spPr bwMode="auto">
        <a:xfrm>
          <a:off x="0" y="600075"/>
          <a:ext cx="561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123825</xdr:colOff>
      <xdr:row>2</xdr:row>
      <xdr:rowOff>19050</xdr:rowOff>
    </xdr:from>
    <xdr:to>
      <xdr:col>1</xdr:col>
      <xdr:colOff>0</xdr:colOff>
      <xdr:row>3</xdr:row>
      <xdr:rowOff>9525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23825" y="381000"/>
          <a:ext cx="561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0</xdr:rowOff>
    </xdr:to>
    <xdr:sp macro="" textlink="">
      <xdr:nvSpPr>
        <xdr:cNvPr id="5121" name="Rectangle 1"/>
        <xdr:cNvSpPr>
          <a:spLocks noChangeArrowheads="1"/>
        </xdr:cNvSpPr>
      </xdr:nvSpPr>
      <xdr:spPr bwMode="auto"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2</xdr:row>
      <xdr:rowOff>0</xdr:rowOff>
    </xdr:from>
    <xdr:to>
      <xdr:col>2</xdr:col>
      <xdr:colOff>123825</xdr:colOff>
      <xdr:row>2</xdr:row>
      <xdr:rowOff>0</xdr:rowOff>
    </xdr:to>
    <xdr:sp macro="" textlink="">
      <xdr:nvSpPr>
        <xdr:cNvPr id="5122" name="Rectangle 2"/>
        <xdr:cNvSpPr>
          <a:spLocks noChangeArrowheads="1"/>
        </xdr:cNvSpPr>
      </xdr:nvSpPr>
      <xdr:spPr bwMode="auto"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2</xdr:row>
      <xdr:rowOff>0</xdr:rowOff>
    </xdr:from>
    <xdr:to>
      <xdr:col>2</xdr:col>
      <xdr:colOff>123825</xdr:colOff>
      <xdr:row>2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2</xdr:row>
      <xdr:rowOff>0</xdr:rowOff>
    </xdr:from>
    <xdr:to>
      <xdr:col>2</xdr:col>
      <xdr:colOff>123825</xdr:colOff>
      <xdr:row>2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0</xdr:col>
      <xdr:colOff>561975</xdr:colOff>
      <xdr:row>2</xdr:row>
      <xdr:rowOff>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0" y="352425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2</xdr:row>
      <xdr:rowOff>0</xdr:rowOff>
    </xdr:from>
    <xdr:to>
      <xdr:col>2</xdr:col>
      <xdr:colOff>123825</xdr:colOff>
      <xdr:row>2</xdr:row>
      <xdr:rowOff>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42875" y="352425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561975</xdr:colOff>
      <xdr:row>1</xdr:row>
      <xdr:rowOff>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0" y="1905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1</xdr:row>
      <xdr:rowOff>0</xdr:rowOff>
    </xdr:from>
    <xdr:to>
      <xdr:col>2</xdr:col>
      <xdr:colOff>123825</xdr:colOff>
      <xdr:row>1</xdr:row>
      <xdr:rowOff>0</xdr:rowOff>
    </xdr:to>
    <xdr:sp macro="" textlink="">
      <xdr:nvSpPr>
        <xdr:cNvPr id="8194" name="Rectangle 2"/>
        <xdr:cNvSpPr>
          <a:spLocks noChangeArrowheads="1"/>
        </xdr:cNvSpPr>
      </xdr:nvSpPr>
      <xdr:spPr bwMode="auto">
        <a:xfrm>
          <a:off x="142875" y="1905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561975</xdr:colOff>
      <xdr:row>1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0" y="190500"/>
          <a:ext cx="561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階級別</a:t>
          </a:r>
        </a:p>
      </xdr:txBody>
    </xdr:sp>
    <xdr:clientData/>
  </xdr:twoCellAnchor>
  <xdr:twoCellAnchor>
    <xdr:from>
      <xdr:col>0</xdr:col>
      <xdr:colOff>142875</xdr:colOff>
      <xdr:row>1</xdr:row>
      <xdr:rowOff>0</xdr:rowOff>
    </xdr:from>
    <xdr:to>
      <xdr:col>2</xdr:col>
      <xdr:colOff>123825</xdr:colOff>
      <xdr:row>1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142875" y="190500"/>
          <a:ext cx="147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26"/>
  <sheetViews>
    <sheetView tabSelected="1" workbookViewId="0"/>
  </sheetViews>
  <sheetFormatPr defaultRowHeight="13.5"/>
  <cols>
    <col min="1" max="16384" width="9" style="39"/>
  </cols>
  <sheetData>
    <row r="16" spans="2:2" s="38" customFormat="1" ht="27" customHeight="1">
      <c r="B16" s="38" t="s">
        <v>102</v>
      </c>
    </row>
    <row r="17" spans="2:2" s="38" customFormat="1" ht="27" customHeight="1">
      <c r="B17" s="38" t="s">
        <v>630</v>
      </c>
    </row>
    <row r="18" spans="2:2" s="38" customFormat="1" ht="27" customHeight="1">
      <c r="B18" s="38" t="s">
        <v>631</v>
      </c>
    </row>
    <row r="19" spans="2:2" s="38" customFormat="1" ht="27" customHeight="1">
      <c r="B19" s="38" t="s">
        <v>632</v>
      </c>
    </row>
    <row r="20" spans="2:2" s="38" customFormat="1" ht="27" customHeight="1">
      <c r="B20" s="38" t="s">
        <v>633</v>
      </c>
    </row>
    <row r="21" spans="2:2" s="38" customFormat="1" ht="27" customHeight="1">
      <c r="B21" s="38" t="s">
        <v>634</v>
      </c>
    </row>
    <row r="22" spans="2:2" s="38" customFormat="1" ht="27" customHeight="1">
      <c r="B22" s="38" t="s">
        <v>635</v>
      </c>
    </row>
    <row r="23" spans="2:2" s="38" customFormat="1" ht="27" customHeight="1">
      <c r="B23" s="38" t="s">
        <v>636</v>
      </c>
    </row>
    <row r="24" spans="2:2" s="38" customFormat="1" ht="27" customHeight="1">
      <c r="B24" s="38" t="s">
        <v>637</v>
      </c>
    </row>
    <row r="25" spans="2:2" s="38" customFormat="1" ht="27" customHeight="1">
      <c r="B25" s="38" t="s">
        <v>638</v>
      </c>
    </row>
    <row r="26" spans="2:2" s="38" customFormat="1" ht="27" customHeight="1">
      <c r="B26" s="38" t="s">
        <v>639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>
      <pane xSplit="2" ySplit="4" topLeftCell="C5" activePane="bottomRight" state="frozen"/>
      <selection activeCell="H31" sqref="H31:I31"/>
      <selection pane="topRight" activeCell="H31" sqref="H31:I31"/>
      <selection pane="bottomLeft" activeCell="H31" sqref="H31:I31"/>
      <selection pane="bottomRight"/>
    </sheetView>
  </sheetViews>
  <sheetFormatPr defaultRowHeight="13.5"/>
  <cols>
    <col min="1" max="8" width="10.625" style="41" customWidth="1"/>
    <col min="9" max="16384" width="9" style="41"/>
  </cols>
  <sheetData>
    <row r="1" spans="1:8" ht="14.25">
      <c r="A1" s="40" t="s">
        <v>647</v>
      </c>
    </row>
    <row r="2" spans="1:8" ht="14.25" thickBot="1">
      <c r="H2" s="332" t="s">
        <v>56</v>
      </c>
    </row>
    <row r="3" spans="1:8" s="336" customFormat="1" ht="24.95" customHeight="1">
      <c r="A3" s="361" t="s">
        <v>57</v>
      </c>
      <c r="B3" s="258" t="s">
        <v>58</v>
      </c>
      <c r="C3" s="258" t="s">
        <v>59</v>
      </c>
      <c r="D3" s="258" t="s">
        <v>60</v>
      </c>
      <c r="E3" s="258"/>
      <c r="F3" s="258"/>
      <c r="G3" s="258" t="s">
        <v>64</v>
      </c>
      <c r="H3" s="362" t="s">
        <v>65</v>
      </c>
    </row>
    <row r="4" spans="1:8" s="336" customFormat="1" ht="24.95" customHeight="1">
      <c r="A4" s="363"/>
      <c r="B4" s="264"/>
      <c r="C4" s="264"/>
      <c r="D4" s="364" t="s">
        <v>61</v>
      </c>
      <c r="E4" s="364" t="s">
        <v>62</v>
      </c>
      <c r="F4" s="365" t="s">
        <v>63</v>
      </c>
      <c r="G4" s="264"/>
      <c r="H4" s="366"/>
    </row>
    <row r="5" spans="1:8" ht="24.95" customHeight="1">
      <c r="A5" s="367" t="s">
        <v>108</v>
      </c>
      <c r="B5" s="193" t="s">
        <v>66</v>
      </c>
      <c r="C5" s="53">
        <v>11393</v>
      </c>
      <c r="D5" s="53">
        <v>1683</v>
      </c>
      <c r="E5" s="53">
        <v>1667</v>
      </c>
      <c r="F5" s="53">
        <f t="shared" ref="F5:F6" si="0">D5-E5</f>
        <v>16</v>
      </c>
      <c r="G5" s="53">
        <f t="shared" ref="G5:G6" si="1">C5+F5</f>
        <v>11409</v>
      </c>
      <c r="H5" s="170"/>
    </row>
    <row r="6" spans="1:8" ht="24.95" customHeight="1">
      <c r="A6" s="368"/>
      <c r="B6" s="369" t="s">
        <v>67</v>
      </c>
      <c r="C6" s="53">
        <v>4123</v>
      </c>
      <c r="D6" s="53">
        <v>891</v>
      </c>
      <c r="E6" s="53">
        <v>173</v>
      </c>
      <c r="F6" s="53">
        <f t="shared" si="0"/>
        <v>718</v>
      </c>
      <c r="G6" s="53">
        <f t="shared" si="1"/>
        <v>4841</v>
      </c>
      <c r="H6" s="170"/>
    </row>
    <row r="7" spans="1:8" ht="24.95" customHeight="1">
      <c r="A7" s="368"/>
      <c r="B7" s="370" t="s">
        <v>100</v>
      </c>
      <c r="C7" s="184">
        <f t="shared" ref="C7" si="2">C8-C5-C6</f>
        <v>6211</v>
      </c>
      <c r="D7" s="184" t="s">
        <v>620</v>
      </c>
      <c r="E7" s="184" t="s">
        <v>620</v>
      </c>
      <c r="F7" s="184" t="s">
        <v>620</v>
      </c>
      <c r="G7" s="184">
        <f t="shared" ref="G7" si="3">C7</f>
        <v>6211</v>
      </c>
      <c r="H7" s="371"/>
    </row>
    <row r="8" spans="1:8" ht="24.95" customHeight="1">
      <c r="A8" s="351"/>
      <c r="B8" s="372" t="s">
        <v>160</v>
      </c>
      <c r="C8" s="373">
        <v>21727</v>
      </c>
      <c r="D8" s="373">
        <f t="shared" ref="D8:G8" si="4">SUM(D5:D7)</f>
        <v>2574</v>
      </c>
      <c r="E8" s="373">
        <f t="shared" si="4"/>
        <v>1840</v>
      </c>
      <c r="F8" s="373">
        <f t="shared" si="4"/>
        <v>734</v>
      </c>
      <c r="G8" s="373">
        <f t="shared" si="4"/>
        <v>22461</v>
      </c>
      <c r="H8" s="374">
        <f t="shared" ref="H8" si="5">G8/C8*100</f>
        <v>103.37828508307636</v>
      </c>
    </row>
    <row r="9" spans="1:8" ht="24.95" customHeight="1">
      <c r="A9" s="367" t="s">
        <v>654</v>
      </c>
      <c r="B9" s="193" t="s">
        <v>66</v>
      </c>
      <c r="C9" s="53">
        <v>11174</v>
      </c>
      <c r="D9" s="53">
        <v>2145</v>
      </c>
      <c r="E9" s="53">
        <v>2105</v>
      </c>
      <c r="F9" s="53">
        <f t="shared" ref="F9:F10" si="6">D9-E9</f>
        <v>40</v>
      </c>
      <c r="G9" s="53">
        <f t="shared" ref="G9:G10" si="7">C9+F9</f>
        <v>11214</v>
      </c>
      <c r="H9" s="170"/>
    </row>
    <row r="10" spans="1:8" ht="24.95" customHeight="1">
      <c r="A10" s="368"/>
      <c r="B10" s="369" t="s">
        <v>67</v>
      </c>
      <c r="C10" s="53">
        <v>4149</v>
      </c>
      <c r="D10" s="53">
        <v>1025</v>
      </c>
      <c r="E10" s="53">
        <v>360</v>
      </c>
      <c r="F10" s="53">
        <f t="shared" si="6"/>
        <v>665</v>
      </c>
      <c r="G10" s="53">
        <f t="shared" si="7"/>
        <v>4814</v>
      </c>
      <c r="H10" s="170"/>
    </row>
    <row r="11" spans="1:8" ht="24.95" customHeight="1">
      <c r="A11" s="368"/>
      <c r="B11" s="370" t="s">
        <v>100</v>
      </c>
      <c r="C11" s="184">
        <f t="shared" ref="C11" si="8">C12-C9-C10</f>
        <v>6211</v>
      </c>
      <c r="D11" s="184" t="s">
        <v>620</v>
      </c>
      <c r="E11" s="184" t="s">
        <v>620</v>
      </c>
      <c r="F11" s="184" t="s">
        <v>620</v>
      </c>
      <c r="G11" s="184">
        <f t="shared" ref="G11" si="9">C11</f>
        <v>6211</v>
      </c>
      <c r="H11" s="371"/>
    </row>
    <row r="12" spans="1:8" ht="24.95" customHeight="1">
      <c r="A12" s="351"/>
      <c r="B12" s="372" t="s">
        <v>160</v>
      </c>
      <c r="C12" s="373">
        <v>21534</v>
      </c>
      <c r="D12" s="373">
        <f t="shared" ref="D12:G12" si="10">SUM(D9:D11)</f>
        <v>3170</v>
      </c>
      <c r="E12" s="373">
        <f t="shared" si="10"/>
        <v>2465</v>
      </c>
      <c r="F12" s="373">
        <f t="shared" si="10"/>
        <v>705</v>
      </c>
      <c r="G12" s="373">
        <f t="shared" si="10"/>
        <v>22239</v>
      </c>
      <c r="H12" s="374">
        <f t="shared" ref="H12" si="11">G12/C12*100</f>
        <v>103.27389244915017</v>
      </c>
    </row>
    <row r="13" spans="1:8" ht="24.95" customHeight="1">
      <c r="A13" s="367" t="s">
        <v>68</v>
      </c>
      <c r="B13" s="193" t="s">
        <v>66</v>
      </c>
      <c r="C13" s="53">
        <v>10831</v>
      </c>
      <c r="D13" s="53">
        <v>2457</v>
      </c>
      <c r="E13" s="53">
        <v>2609</v>
      </c>
      <c r="F13" s="53">
        <f t="shared" ref="F13:F14" si="12">D13-E13</f>
        <v>-152</v>
      </c>
      <c r="G13" s="53">
        <f t="shared" ref="G13:G14" si="13">C13+F13</f>
        <v>10679</v>
      </c>
      <c r="H13" s="170"/>
    </row>
    <row r="14" spans="1:8" ht="24.95" customHeight="1">
      <c r="A14" s="368"/>
      <c r="B14" s="369" t="s">
        <v>67</v>
      </c>
      <c r="C14" s="53">
        <v>3615</v>
      </c>
      <c r="D14" s="53">
        <v>1100</v>
      </c>
      <c r="E14" s="53">
        <v>310</v>
      </c>
      <c r="F14" s="53">
        <f t="shared" si="12"/>
        <v>790</v>
      </c>
      <c r="G14" s="53">
        <f t="shared" si="13"/>
        <v>4405</v>
      </c>
      <c r="H14" s="170"/>
    </row>
    <row r="15" spans="1:8" ht="24.95" customHeight="1">
      <c r="A15" s="368"/>
      <c r="B15" s="370" t="s">
        <v>100</v>
      </c>
      <c r="C15" s="184">
        <f t="shared" ref="C15" si="14">C16-C13-C14</f>
        <v>6580</v>
      </c>
      <c r="D15" s="184" t="s">
        <v>620</v>
      </c>
      <c r="E15" s="184" t="s">
        <v>620</v>
      </c>
      <c r="F15" s="184" t="s">
        <v>620</v>
      </c>
      <c r="G15" s="184">
        <f t="shared" ref="G15" si="15">C15</f>
        <v>6580</v>
      </c>
      <c r="H15" s="371"/>
    </row>
    <row r="16" spans="1:8" ht="24.95" customHeight="1">
      <c r="A16" s="351"/>
      <c r="B16" s="372" t="s">
        <v>160</v>
      </c>
      <c r="C16" s="373">
        <v>21026</v>
      </c>
      <c r="D16" s="373">
        <f t="shared" ref="D16" si="16">SUM(D13:D15)</f>
        <v>3557</v>
      </c>
      <c r="E16" s="373">
        <f t="shared" ref="E16:G16" si="17">SUM(E13:E15)</f>
        <v>2919</v>
      </c>
      <c r="F16" s="373">
        <f t="shared" si="17"/>
        <v>638</v>
      </c>
      <c r="G16" s="373">
        <f t="shared" si="17"/>
        <v>21664</v>
      </c>
      <c r="H16" s="374">
        <f t="shared" ref="H16" si="18">G16/C16*100</f>
        <v>103.03433843812422</v>
      </c>
    </row>
    <row r="17" spans="1:8" ht="24.95" customHeight="1">
      <c r="A17" s="367" t="s">
        <v>110</v>
      </c>
      <c r="B17" s="193" t="s">
        <v>66</v>
      </c>
      <c r="C17" s="53">
        <v>10162</v>
      </c>
      <c r="D17" s="53">
        <v>2474</v>
      </c>
      <c r="E17" s="53">
        <v>2852</v>
      </c>
      <c r="F17" s="53">
        <f t="shared" ref="F17:F18" si="19">D17-E17</f>
        <v>-378</v>
      </c>
      <c r="G17" s="53">
        <f t="shared" ref="G17:G18" si="20">C17+F17</f>
        <v>9784</v>
      </c>
      <c r="H17" s="170"/>
    </row>
    <row r="18" spans="1:8" ht="24.95" customHeight="1">
      <c r="A18" s="368"/>
      <c r="B18" s="369" t="s">
        <v>67</v>
      </c>
      <c r="C18" s="53">
        <v>3242</v>
      </c>
      <c r="D18" s="53">
        <v>971</v>
      </c>
      <c r="E18" s="53">
        <v>367</v>
      </c>
      <c r="F18" s="53">
        <f t="shared" si="19"/>
        <v>604</v>
      </c>
      <c r="G18" s="53">
        <f t="shared" si="20"/>
        <v>3846</v>
      </c>
      <c r="H18" s="170"/>
    </row>
    <row r="19" spans="1:8" ht="24.95" customHeight="1">
      <c r="A19" s="368"/>
      <c r="B19" s="370" t="s">
        <v>100</v>
      </c>
      <c r="C19" s="184">
        <f t="shared" ref="C19" si="21">C20-C17-C18</f>
        <v>6510</v>
      </c>
      <c r="D19" s="184" t="s">
        <v>620</v>
      </c>
      <c r="E19" s="184" t="s">
        <v>620</v>
      </c>
      <c r="F19" s="184" t="s">
        <v>620</v>
      </c>
      <c r="G19" s="184">
        <f t="shared" ref="G19" si="22">C19</f>
        <v>6510</v>
      </c>
      <c r="H19" s="371"/>
    </row>
    <row r="20" spans="1:8" ht="24.95" customHeight="1">
      <c r="A20" s="351"/>
      <c r="B20" s="372" t="s">
        <v>160</v>
      </c>
      <c r="C20" s="373">
        <v>19914</v>
      </c>
      <c r="D20" s="373">
        <f t="shared" ref="D20" si="23">SUM(D17:D19)</f>
        <v>3445</v>
      </c>
      <c r="E20" s="373">
        <f t="shared" ref="E20:G20" si="24">SUM(E17:E19)</f>
        <v>3219</v>
      </c>
      <c r="F20" s="373">
        <f t="shared" si="24"/>
        <v>226</v>
      </c>
      <c r="G20" s="373">
        <f t="shared" si="24"/>
        <v>20140</v>
      </c>
      <c r="H20" s="374">
        <f t="shared" ref="H20" si="25">G20/C20*100</f>
        <v>101.13487998393089</v>
      </c>
    </row>
    <row r="21" spans="1:8" ht="24.95" customHeight="1">
      <c r="A21" s="367" t="s">
        <v>546</v>
      </c>
      <c r="B21" s="193" t="s">
        <v>66</v>
      </c>
      <c r="C21" s="375">
        <v>9402</v>
      </c>
      <c r="D21" s="375">
        <v>2574</v>
      </c>
      <c r="E21" s="375">
        <v>3209</v>
      </c>
      <c r="F21" s="375">
        <f>D21-E21</f>
        <v>-635</v>
      </c>
      <c r="G21" s="375">
        <f>C21+F21</f>
        <v>8767</v>
      </c>
      <c r="H21" s="376"/>
    </row>
    <row r="22" spans="1:8" ht="24.95" customHeight="1">
      <c r="A22" s="368"/>
      <c r="B22" s="369" t="s">
        <v>67</v>
      </c>
      <c r="C22" s="53">
        <v>2676</v>
      </c>
      <c r="D22" s="53">
        <v>809</v>
      </c>
      <c r="E22" s="53">
        <v>510</v>
      </c>
      <c r="F22" s="53">
        <f>D22-E22</f>
        <v>299</v>
      </c>
      <c r="G22" s="53">
        <f>C22+F22</f>
        <v>2975</v>
      </c>
      <c r="H22" s="170"/>
    </row>
    <row r="23" spans="1:8" ht="24.95" customHeight="1">
      <c r="A23" s="368"/>
      <c r="B23" s="370" t="s">
        <v>100</v>
      </c>
      <c r="C23" s="184">
        <f>C24-C21-C22</f>
        <v>6843</v>
      </c>
      <c r="D23" s="184" t="s">
        <v>620</v>
      </c>
      <c r="E23" s="184" t="s">
        <v>620</v>
      </c>
      <c r="F23" s="184" t="s">
        <v>620</v>
      </c>
      <c r="G23" s="184">
        <f>C23</f>
        <v>6843</v>
      </c>
      <c r="H23" s="371"/>
    </row>
    <row r="24" spans="1:8" ht="24.95" customHeight="1">
      <c r="A24" s="351"/>
      <c r="B24" s="372" t="s">
        <v>160</v>
      </c>
      <c r="C24" s="377">
        <v>18921</v>
      </c>
      <c r="D24" s="377">
        <f>SUM(D21:D23)</f>
        <v>3383</v>
      </c>
      <c r="E24" s="377">
        <f t="shared" ref="E24:F24" si="26">SUM(E21:E23)</f>
        <v>3719</v>
      </c>
      <c r="F24" s="377">
        <f t="shared" si="26"/>
        <v>-336</v>
      </c>
      <c r="G24" s="377">
        <f>SUM(G21:G23)</f>
        <v>18585</v>
      </c>
      <c r="H24" s="378">
        <f>G24/C24*100</f>
        <v>98.224195338512772</v>
      </c>
    </row>
    <row r="25" spans="1:8" ht="24.95" customHeight="1">
      <c r="A25" s="367" t="s">
        <v>616</v>
      </c>
      <c r="B25" s="193" t="s">
        <v>617</v>
      </c>
      <c r="C25" s="375">
        <v>8444</v>
      </c>
      <c r="D25" s="375">
        <v>2448</v>
      </c>
      <c r="E25" s="375">
        <v>3165</v>
      </c>
      <c r="F25" s="375">
        <f>D25-E25</f>
        <v>-717</v>
      </c>
      <c r="G25" s="375">
        <f>C25+F25</f>
        <v>7727</v>
      </c>
      <c r="H25" s="376"/>
    </row>
    <row r="26" spans="1:8" ht="24.95" customHeight="1">
      <c r="A26" s="368"/>
      <c r="B26" s="369" t="s">
        <v>618</v>
      </c>
      <c r="C26" s="53">
        <v>2315</v>
      </c>
      <c r="D26" s="53">
        <v>810</v>
      </c>
      <c r="E26" s="53">
        <v>498</v>
      </c>
      <c r="F26" s="53">
        <f>D26-E26</f>
        <v>312</v>
      </c>
      <c r="G26" s="53">
        <f>C26+F26</f>
        <v>2627</v>
      </c>
      <c r="H26" s="170"/>
    </row>
    <row r="27" spans="1:8" ht="24.95" customHeight="1">
      <c r="A27" s="368"/>
      <c r="B27" s="370" t="s">
        <v>619</v>
      </c>
      <c r="C27" s="184">
        <f>C28-C25-C26</f>
        <v>7016</v>
      </c>
      <c r="D27" s="184" t="s">
        <v>620</v>
      </c>
      <c r="E27" s="184" t="s">
        <v>620</v>
      </c>
      <c r="F27" s="184" t="s">
        <v>620</v>
      </c>
      <c r="G27" s="184">
        <f>C27</f>
        <v>7016</v>
      </c>
      <c r="H27" s="371"/>
    </row>
    <row r="28" spans="1:8" ht="24.95" customHeight="1">
      <c r="A28" s="351"/>
      <c r="B28" s="379" t="s">
        <v>582</v>
      </c>
      <c r="C28" s="377">
        <v>17775</v>
      </c>
      <c r="D28" s="377">
        <f>SUM(D25:D27)</f>
        <v>3258</v>
      </c>
      <c r="E28" s="377">
        <f t="shared" ref="E28:F28" si="27">SUM(E25:E27)</f>
        <v>3663</v>
      </c>
      <c r="F28" s="377">
        <f t="shared" si="27"/>
        <v>-405</v>
      </c>
      <c r="G28" s="377">
        <f>SUM(G25:G27)</f>
        <v>17370</v>
      </c>
      <c r="H28" s="378">
        <f>G28/C28*100</f>
        <v>97.721518987341767</v>
      </c>
    </row>
    <row r="29" spans="1:8" ht="24.95" customHeight="1">
      <c r="A29" s="367" t="s">
        <v>680</v>
      </c>
      <c r="B29" s="193" t="s">
        <v>617</v>
      </c>
      <c r="C29" s="380">
        <v>7776</v>
      </c>
      <c r="D29" s="380">
        <v>2394</v>
      </c>
      <c r="E29" s="380">
        <v>3127</v>
      </c>
      <c r="F29" s="380">
        <f>D29-E29</f>
        <v>-733</v>
      </c>
      <c r="G29" s="380">
        <v>7043</v>
      </c>
      <c r="H29" s="381"/>
    </row>
    <row r="30" spans="1:8" ht="24.95" customHeight="1">
      <c r="A30" s="368"/>
      <c r="B30" s="369" t="s">
        <v>618</v>
      </c>
      <c r="C30" s="49">
        <v>1748</v>
      </c>
      <c r="D30" s="49">
        <v>775</v>
      </c>
      <c r="E30" s="49">
        <v>262</v>
      </c>
      <c r="F30" s="49">
        <f>D30-E30</f>
        <v>513</v>
      </c>
      <c r="G30" s="49">
        <v>2261</v>
      </c>
      <c r="H30" s="382"/>
    </row>
    <row r="31" spans="1:8" ht="24.95" customHeight="1">
      <c r="A31" s="368"/>
      <c r="B31" s="370" t="s">
        <v>619</v>
      </c>
      <c r="C31" s="185">
        <f>C32-C29-C30</f>
        <v>6356</v>
      </c>
      <c r="D31" s="184" t="s">
        <v>620</v>
      </c>
      <c r="E31" s="184" t="s">
        <v>620</v>
      </c>
      <c r="F31" s="184" t="s">
        <v>620</v>
      </c>
      <c r="G31" s="185">
        <f>C31</f>
        <v>6356</v>
      </c>
      <c r="H31" s="378"/>
    </row>
    <row r="32" spans="1:8" ht="24.95" customHeight="1">
      <c r="A32" s="351"/>
      <c r="B32" s="383" t="s">
        <v>582</v>
      </c>
      <c r="C32" s="373">
        <v>15880</v>
      </c>
      <c r="D32" s="373">
        <f t="shared" ref="D32:G32" si="28">SUM(D29:D31)</f>
        <v>3169</v>
      </c>
      <c r="E32" s="373">
        <f t="shared" si="28"/>
        <v>3389</v>
      </c>
      <c r="F32" s="373">
        <f t="shared" si="28"/>
        <v>-220</v>
      </c>
      <c r="G32" s="373">
        <f t="shared" si="28"/>
        <v>15660</v>
      </c>
      <c r="H32" s="374">
        <f>G32/C32*100</f>
        <v>98.614609571788421</v>
      </c>
    </row>
    <row r="33" spans="1:8" ht="24.95" customHeight="1">
      <c r="A33" s="384" t="s">
        <v>679</v>
      </c>
      <c r="B33" s="369" t="s">
        <v>617</v>
      </c>
      <c r="C33" s="49">
        <v>7662</v>
      </c>
      <c r="D33" s="49">
        <v>2506</v>
      </c>
      <c r="E33" s="49">
        <v>3141</v>
      </c>
      <c r="F33" s="49">
        <v>-635</v>
      </c>
      <c r="G33" s="49">
        <v>7027</v>
      </c>
      <c r="H33" s="385"/>
    </row>
    <row r="34" spans="1:8" ht="24.95" customHeight="1">
      <c r="A34" s="384"/>
      <c r="B34" s="369" t="s">
        <v>618</v>
      </c>
      <c r="C34" s="49">
        <v>1726</v>
      </c>
      <c r="D34" s="49">
        <v>792</v>
      </c>
      <c r="E34" s="49">
        <v>241</v>
      </c>
      <c r="F34" s="49">
        <v>551</v>
      </c>
      <c r="G34" s="49">
        <v>2277</v>
      </c>
      <c r="H34" s="385"/>
    </row>
    <row r="35" spans="1:8" ht="24.95" customHeight="1">
      <c r="A35" s="384"/>
      <c r="B35" s="370" t="s">
        <v>619</v>
      </c>
      <c r="C35" s="185">
        <v>5256</v>
      </c>
      <c r="D35" s="184" t="s">
        <v>685</v>
      </c>
      <c r="E35" s="184" t="s">
        <v>685</v>
      </c>
      <c r="F35" s="184" t="s">
        <v>685</v>
      </c>
      <c r="G35" s="185">
        <v>5256</v>
      </c>
      <c r="H35" s="378"/>
    </row>
    <row r="36" spans="1:8" ht="24.95" customHeight="1" thickBot="1">
      <c r="A36" s="386"/>
      <c r="B36" s="387" t="s">
        <v>681</v>
      </c>
      <c r="C36" s="389">
        <f>SUM(C33:C35)</f>
        <v>14644</v>
      </c>
      <c r="D36" s="389">
        <f t="shared" ref="D36:G36" si="29">SUM(D33:D35)</f>
        <v>3298</v>
      </c>
      <c r="E36" s="389">
        <f t="shared" si="29"/>
        <v>3382</v>
      </c>
      <c r="F36" s="389">
        <f t="shared" si="29"/>
        <v>-84</v>
      </c>
      <c r="G36" s="389">
        <f t="shared" si="29"/>
        <v>14560</v>
      </c>
      <c r="H36" s="388">
        <f>G36/C36*100</f>
        <v>99.426386233269596</v>
      </c>
    </row>
    <row r="37" spans="1:8" ht="15.95" customHeight="1">
      <c r="A37" s="345" t="s">
        <v>69</v>
      </c>
    </row>
    <row r="38" spans="1:8" ht="5.0999999999999996" customHeight="1">
      <c r="A38" s="345"/>
    </row>
  </sheetData>
  <mergeCells count="14">
    <mergeCell ref="A33:A36"/>
    <mergeCell ref="A29:A32"/>
    <mergeCell ref="A25:A28"/>
    <mergeCell ref="A5:A8"/>
    <mergeCell ref="A21:A24"/>
    <mergeCell ref="H3:H4"/>
    <mergeCell ref="A17:A20"/>
    <mergeCell ref="A13:A16"/>
    <mergeCell ref="A3:A4"/>
    <mergeCell ref="B3:B4"/>
    <mergeCell ref="C3:C4"/>
    <mergeCell ref="D3:F3"/>
    <mergeCell ref="G3:G4"/>
    <mergeCell ref="A9:A12"/>
  </mergeCells>
  <phoneticPr fontId="2"/>
  <pageMargins left="0.78740157480314965" right="0.78740157480314965" top="0.59055118110236227" bottom="0.59055118110236227" header="0.51181102362204722" footer="0.51181102362204722"/>
  <pageSetup paperSize="9" scale="93" orientation="portrait" r:id="rId1"/>
  <headerFooter alignWithMargins="0"/>
  <rowBreaks count="1" manualBreakCount="1">
    <brk id="3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/>
  </sheetViews>
  <sheetFormatPr defaultRowHeight="13.5"/>
  <cols>
    <col min="1" max="4" width="20.625" style="41" customWidth="1"/>
    <col min="5" max="16384" width="9" style="41"/>
  </cols>
  <sheetData>
    <row r="1" spans="1:4" ht="14.25">
      <c r="A1" s="40" t="s">
        <v>648</v>
      </c>
    </row>
    <row r="2" spans="1:4" ht="14.25" thickBot="1">
      <c r="D2" s="332" t="s">
        <v>689</v>
      </c>
    </row>
    <row r="3" spans="1:4" s="336" customFormat="1" ht="24.95" customHeight="1">
      <c r="A3" s="333" t="s">
        <v>70</v>
      </c>
      <c r="B3" s="334" t="s">
        <v>71</v>
      </c>
      <c r="C3" s="334" t="s">
        <v>72</v>
      </c>
      <c r="D3" s="335" t="s">
        <v>63</v>
      </c>
    </row>
    <row r="4" spans="1:4" s="336" customFormat="1" ht="24.95" customHeight="1">
      <c r="A4" s="337" t="s">
        <v>542</v>
      </c>
      <c r="B4" s="338">
        <v>10</v>
      </c>
      <c r="C4" s="338">
        <v>16</v>
      </c>
      <c r="D4" s="339">
        <f>B4-C4</f>
        <v>-6</v>
      </c>
    </row>
    <row r="5" spans="1:4" s="336" customFormat="1" ht="24.95" customHeight="1">
      <c r="A5" s="337" t="s">
        <v>73</v>
      </c>
      <c r="B5" s="338">
        <v>152</v>
      </c>
      <c r="C5" s="338">
        <v>267</v>
      </c>
      <c r="D5" s="339">
        <f t="shared" ref="D5:D26" si="0">B5-C5</f>
        <v>-115</v>
      </c>
    </row>
    <row r="6" spans="1:4" ht="24.95" customHeight="1">
      <c r="A6" s="337" t="s">
        <v>74</v>
      </c>
      <c r="B6" s="158">
        <v>21</v>
      </c>
      <c r="C6" s="158">
        <v>43</v>
      </c>
      <c r="D6" s="339">
        <f t="shared" si="0"/>
        <v>-22</v>
      </c>
    </row>
    <row r="7" spans="1:4" ht="24.95" customHeight="1">
      <c r="A7" s="337" t="s">
        <v>75</v>
      </c>
      <c r="B7" s="158">
        <v>171</v>
      </c>
      <c r="C7" s="158">
        <v>381</v>
      </c>
      <c r="D7" s="339">
        <f t="shared" si="0"/>
        <v>-210</v>
      </c>
    </row>
    <row r="8" spans="1:4" ht="24.95" customHeight="1">
      <c r="A8" s="337" t="s">
        <v>76</v>
      </c>
      <c r="B8" s="158">
        <v>326</v>
      </c>
      <c r="C8" s="158">
        <v>467</v>
      </c>
      <c r="D8" s="339">
        <f t="shared" si="0"/>
        <v>-141</v>
      </c>
    </row>
    <row r="9" spans="1:4" ht="24.95" customHeight="1">
      <c r="A9" s="337" t="s">
        <v>77</v>
      </c>
      <c r="B9" s="158">
        <v>76</v>
      </c>
      <c r="C9" s="158">
        <v>118</v>
      </c>
      <c r="D9" s="339">
        <f t="shared" si="0"/>
        <v>-42</v>
      </c>
    </row>
    <row r="10" spans="1:4" ht="24.95" customHeight="1">
      <c r="A10" s="337" t="s">
        <v>505</v>
      </c>
      <c r="B10" s="158">
        <v>32</v>
      </c>
      <c r="C10" s="158">
        <v>56</v>
      </c>
      <c r="D10" s="339">
        <f t="shared" si="0"/>
        <v>-24</v>
      </c>
    </row>
    <row r="11" spans="1:4" ht="24.95" customHeight="1">
      <c r="A11" s="337" t="s">
        <v>531</v>
      </c>
      <c r="B11" s="158">
        <v>29</v>
      </c>
      <c r="C11" s="158">
        <v>91</v>
      </c>
      <c r="D11" s="339">
        <f t="shared" si="0"/>
        <v>-62</v>
      </c>
    </row>
    <row r="12" spans="1:4" ht="24.95" customHeight="1">
      <c r="A12" s="337" t="s">
        <v>532</v>
      </c>
      <c r="B12" s="158">
        <v>99</v>
      </c>
      <c r="C12" s="158">
        <v>131</v>
      </c>
      <c r="D12" s="339">
        <f t="shared" si="0"/>
        <v>-32</v>
      </c>
    </row>
    <row r="13" spans="1:4" ht="24.95" customHeight="1">
      <c r="A13" s="337" t="s">
        <v>533</v>
      </c>
      <c r="B13" s="158">
        <v>152</v>
      </c>
      <c r="C13" s="158">
        <v>249</v>
      </c>
      <c r="D13" s="339">
        <f t="shared" si="0"/>
        <v>-97</v>
      </c>
    </row>
    <row r="14" spans="1:4" ht="24.95" customHeight="1">
      <c r="A14" s="337" t="s">
        <v>534</v>
      </c>
      <c r="B14" s="158">
        <v>123</v>
      </c>
      <c r="C14" s="158">
        <v>192</v>
      </c>
      <c r="D14" s="339">
        <f t="shared" si="0"/>
        <v>-69</v>
      </c>
    </row>
    <row r="15" spans="1:4" ht="24.95" customHeight="1">
      <c r="A15" s="337" t="s">
        <v>535</v>
      </c>
      <c r="B15" s="158">
        <v>12</v>
      </c>
      <c r="C15" s="158">
        <v>2</v>
      </c>
      <c r="D15" s="339">
        <f t="shared" si="0"/>
        <v>10</v>
      </c>
    </row>
    <row r="16" spans="1:4" ht="24.95" customHeight="1">
      <c r="A16" s="337" t="s">
        <v>536</v>
      </c>
      <c r="B16" s="158">
        <v>27</v>
      </c>
      <c r="C16" s="158">
        <v>28</v>
      </c>
      <c r="D16" s="339">
        <f t="shared" si="0"/>
        <v>-1</v>
      </c>
    </row>
    <row r="17" spans="1:4" ht="24.95" customHeight="1">
      <c r="A17" s="337" t="s">
        <v>537</v>
      </c>
      <c r="B17" s="158">
        <v>61</v>
      </c>
      <c r="C17" s="158">
        <v>31</v>
      </c>
      <c r="D17" s="339">
        <f t="shared" si="0"/>
        <v>30</v>
      </c>
    </row>
    <row r="18" spans="1:4" ht="24.95" customHeight="1">
      <c r="A18" s="337" t="s">
        <v>539</v>
      </c>
      <c r="B18" s="158">
        <v>241</v>
      </c>
      <c r="C18" s="158">
        <v>235</v>
      </c>
      <c r="D18" s="339">
        <f t="shared" si="0"/>
        <v>6</v>
      </c>
    </row>
    <row r="19" spans="1:4" ht="24.95" customHeight="1">
      <c r="A19" s="337" t="s">
        <v>540</v>
      </c>
      <c r="B19" s="158">
        <v>158</v>
      </c>
      <c r="C19" s="158">
        <v>110</v>
      </c>
      <c r="D19" s="339">
        <f t="shared" si="0"/>
        <v>48</v>
      </c>
    </row>
    <row r="20" spans="1:4" ht="24.95" customHeight="1">
      <c r="A20" s="337" t="s">
        <v>541</v>
      </c>
      <c r="B20" s="158">
        <v>287</v>
      </c>
      <c r="C20" s="158">
        <v>204</v>
      </c>
      <c r="D20" s="339">
        <f t="shared" si="0"/>
        <v>83</v>
      </c>
    </row>
    <row r="21" spans="1:4" ht="24.95" customHeight="1">
      <c r="A21" s="337" t="s">
        <v>538</v>
      </c>
      <c r="B21" s="158">
        <v>264</v>
      </c>
      <c r="C21" s="158">
        <v>133</v>
      </c>
      <c r="D21" s="339">
        <f t="shared" si="0"/>
        <v>131</v>
      </c>
    </row>
    <row r="22" spans="1:4" ht="24.95" customHeight="1">
      <c r="A22" s="337" t="s">
        <v>543</v>
      </c>
      <c r="B22" s="158">
        <v>13</v>
      </c>
      <c r="C22" s="158">
        <v>14</v>
      </c>
      <c r="D22" s="339">
        <f t="shared" si="0"/>
        <v>-1</v>
      </c>
    </row>
    <row r="23" spans="1:4" ht="24.95" customHeight="1">
      <c r="A23" s="337" t="s">
        <v>79</v>
      </c>
      <c r="B23" s="158">
        <v>39</v>
      </c>
      <c r="C23" s="158">
        <v>46</v>
      </c>
      <c r="D23" s="339">
        <f t="shared" si="0"/>
        <v>-7</v>
      </c>
    </row>
    <row r="24" spans="1:4" ht="24.95" customHeight="1">
      <c r="A24" s="337" t="s">
        <v>78</v>
      </c>
      <c r="B24" s="158">
        <v>30</v>
      </c>
      <c r="C24" s="158">
        <v>50</v>
      </c>
      <c r="D24" s="340">
        <f t="shared" si="0"/>
        <v>-20</v>
      </c>
    </row>
    <row r="25" spans="1:4" ht="24.95" customHeight="1">
      <c r="A25" s="337" t="s">
        <v>611</v>
      </c>
      <c r="B25" s="158"/>
      <c r="C25" s="158">
        <v>68</v>
      </c>
      <c r="D25" s="340">
        <f t="shared" si="0"/>
        <v>-68</v>
      </c>
    </row>
    <row r="26" spans="1:4" s="344" customFormat="1" ht="24.95" customHeight="1" thickBot="1">
      <c r="A26" s="341" t="s">
        <v>98</v>
      </c>
      <c r="B26" s="342">
        <f>SUM(B4:B24)</f>
        <v>2323</v>
      </c>
      <c r="C26" s="342">
        <f>SUM(C4:C25)</f>
        <v>2932</v>
      </c>
      <c r="D26" s="343">
        <f t="shared" si="0"/>
        <v>-609</v>
      </c>
    </row>
    <row r="27" spans="1:4" ht="15.95" customHeight="1">
      <c r="A27" s="345" t="s">
        <v>69</v>
      </c>
    </row>
    <row r="28" spans="1:4" ht="5.0999999999999996" customHeight="1">
      <c r="A28" s="345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Normal="100" zoomScaleSheetLayoutView="100" workbookViewId="0">
      <pane xSplit="1" ySplit="4" topLeftCell="B5" activePane="bottomRight" state="frozen"/>
      <selection activeCell="H31" sqref="H31:I31"/>
      <selection pane="topRight" activeCell="H31" sqref="H31:I31"/>
      <selection pane="bottomLeft" activeCell="H31" sqref="H31:I31"/>
      <selection pane="bottomRight"/>
    </sheetView>
  </sheetViews>
  <sheetFormatPr defaultRowHeight="13.5"/>
  <cols>
    <col min="1" max="1" width="16.75" style="41" customWidth="1"/>
    <col min="2" max="10" width="8.625" style="41" customWidth="1"/>
    <col min="11" max="16384" width="9" style="41"/>
  </cols>
  <sheetData>
    <row r="1" spans="1:10" ht="14.25">
      <c r="A1" s="40" t="s">
        <v>649</v>
      </c>
    </row>
    <row r="2" spans="1:10" ht="14.25" thickBot="1">
      <c r="H2" s="346"/>
      <c r="J2" s="332" t="s">
        <v>499</v>
      </c>
    </row>
    <row r="3" spans="1:10" s="336" customFormat="1" ht="24.95" customHeight="1">
      <c r="A3" s="347" t="s">
        <v>80</v>
      </c>
      <c r="B3" s="348" t="s">
        <v>108</v>
      </c>
      <c r="C3" s="348" t="s">
        <v>110</v>
      </c>
      <c r="D3" s="348" t="s">
        <v>612</v>
      </c>
      <c r="E3" s="348" t="s">
        <v>651</v>
      </c>
      <c r="F3" s="348" t="s">
        <v>682</v>
      </c>
      <c r="G3" s="349" t="s">
        <v>683</v>
      </c>
      <c r="H3" s="350"/>
      <c r="I3" s="350"/>
      <c r="J3" s="350"/>
    </row>
    <row r="4" spans="1:10" s="336" customFormat="1" ht="24.95" customHeight="1">
      <c r="A4" s="351"/>
      <c r="B4" s="352"/>
      <c r="C4" s="352"/>
      <c r="D4" s="352"/>
      <c r="E4" s="352"/>
      <c r="F4" s="352"/>
      <c r="G4" s="213" t="s">
        <v>98</v>
      </c>
      <c r="H4" s="213" t="s">
        <v>106</v>
      </c>
      <c r="I4" s="213" t="s">
        <v>107</v>
      </c>
      <c r="J4" s="353" t="s">
        <v>498</v>
      </c>
    </row>
    <row r="5" spans="1:10" s="344" customFormat="1" ht="27.95" customHeight="1">
      <c r="A5" s="354" t="s">
        <v>97</v>
      </c>
      <c r="B5" s="53">
        <f t="shared" ref="B5:C5" si="0">B7+B12+B17+B26</f>
        <v>11393</v>
      </c>
      <c r="C5" s="53">
        <f t="shared" si="0"/>
        <v>10162</v>
      </c>
      <c r="D5" s="53">
        <f>D7+D12+D17+D26</f>
        <v>9402</v>
      </c>
      <c r="E5" s="53">
        <f>E7+E12+E17+E26</f>
        <v>8444</v>
      </c>
      <c r="F5" s="53">
        <v>7776</v>
      </c>
      <c r="G5" s="53">
        <f>H5+I5</f>
        <v>7712</v>
      </c>
      <c r="H5" s="53">
        <v>4297</v>
      </c>
      <c r="I5" s="53">
        <v>3415</v>
      </c>
      <c r="J5" s="170">
        <v>100</v>
      </c>
    </row>
    <row r="6" spans="1:10" ht="27.95" customHeight="1">
      <c r="A6" s="354"/>
      <c r="B6" s="158"/>
      <c r="C6" s="53"/>
      <c r="D6" s="53"/>
      <c r="E6" s="53"/>
      <c r="F6" s="53"/>
      <c r="G6" s="53"/>
      <c r="H6" s="53"/>
      <c r="I6" s="53"/>
      <c r="J6" s="170"/>
    </row>
    <row r="7" spans="1:10" s="344" customFormat="1" ht="27.95" customHeight="1">
      <c r="A7" s="355" t="s">
        <v>81</v>
      </c>
      <c r="B7" s="53">
        <f t="shared" ref="B7:E7" si="1">SUM(B8:B10)</f>
        <v>2789</v>
      </c>
      <c r="C7" s="53">
        <f t="shared" si="1"/>
        <v>1310</v>
      </c>
      <c r="D7" s="53">
        <f t="shared" si="1"/>
        <v>1137</v>
      </c>
      <c r="E7" s="53">
        <f t="shared" si="1"/>
        <v>942</v>
      </c>
      <c r="F7" s="53">
        <v>824</v>
      </c>
      <c r="G7" s="53">
        <f>H7+I7</f>
        <v>790</v>
      </c>
      <c r="H7" s="53">
        <v>492</v>
      </c>
      <c r="I7" s="53">
        <v>298</v>
      </c>
      <c r="J7" s="170">
        <f>G7/(G5-G26)*100</f>
        <v>10.243775933609959</v>
      </c>
    </row>
    <row r="8" spans="1:10" ht="27.95" customHeight="1">
      <c r="A8" s="337" t="s">
        <v>82</v>
      </c>
      <c r="B8" s="158">
        <v>2734</v>
      </c>
      <c r="C8" s="53">
        <v>1287</v>
      </c>
      <c r="D8" s="53">
        <v>1117</v>
      </c>
      <c r="E8" s="53">
        <v>911</v>
      </c>
      <c r="F8" s="53">
        <v>805</v>
      </c>
      <c r="G8" s="53">
        <f t="shared" ref="G8:G9" si="2">H8+I8</f>
        <v>765</v>
      </c>
      <c r="H8" s="53">
        <v>470</v>
      </c>
      <c r="I8" s="53">
        <v>295</v>
      </c>
      <c r="J8" s="170">
        <f>G8/G5*100</f>
        <v>9.9196058091286297</v>
      </c>
    </row>
    <row r="9" spans="1:10" ht="27.95" customHeight="1">
      <c r="A9" s="337" t="s">
        <v>83</v>
      </c>
      <c r="B9" s="158">
        <v>52</v>
      </c>
      <c r="C9" s="53">
        <v>22</v>
      </c>
      <c r="D9" s="53">
        <v>19</v>
      </c>
      <c r="E9" s="53">
        <v>30</v>
      </c>
      <c r="F9" s="53">
        <v>18</v>
      </c>
      <c r="G9" s="53">
        <f t="shared" si="2"/>
        <v>24</v>
      </c>
      <c r="H9" s="53">
        <v>21</v>
      </c>
      <c r="I9" s="53">
        <v>3</v>
      </c>
      <c r="J9" s="170">
        <f>G9/G5*100</f>
        <v>0.31120331950207469</v>
      </c>
    </row>
    <row r="10" spans="1:10" ht="27.95" customHeight="1">
      <c r="A10" s="337" t="s">
        <v>84</v>
      </c>
      <c r="B10" s="158">
        <v>3</v>
      </c>
      <c r="C10" s="53">
        <v>1</v>
      </c>
      <c r="D10" s="53">
        <v>1</v>
      </c>
      <c r="E10" s="53">
        <v>1</v>
      </c>
      <c r="F10" s="53">
        <v>1</v>
      </c>
      <c r="G10" s="53">
        <v>1</v>
      </c>
      <c r="H10" s="53">
        <v>1</v>
      </c>
      <c r="I10" s="53" t="s">
        <v>684</v>
      </c>
      <c r="J10" s="170">
        <f>G10/G5*100</f>
        <v>1.2966804979253113E-2</v>
      </c>
    </row>
    <row r="11" spans="1:10" ht="27.95" customHeight="1">
      <c r="A11" s="354"/>
      <c r="B11" s="158"/>
      <c r="C11" s="53"/>
      <c r="D11" s="53"/>
      <c r="E11" s="53"/>
      <c r="F11" s="53"/>
      <c r="G11" s="53"/>
      <c r="H11" s="53"/>
      <c r="I11" s="53"/>
      <c r="J11" s="170"/>
    </row>
    <row r="12" spans="1:10" s="344" customFormat="1" ht="27.95" customHeight="1">
      <c r="A12" s="355" t="s">
        <v>85</v>
      </c>
      <c r="B12" s="53">
        <f t="shared" ref="B12:E12" si="3">SUM(B13:B15)</f>
        <v>4210</v>
      </c>
      <c r="C12" s="53">
        <f t="shared" si="3"/>
        <v>4186</v>
      </c>
      <c r="D12" s="53">
        <f t="shared" si="3"/>
        <v>3621</v>
      </c>
      <c r="E12" s="53">
        <f t="shared" si="3"/>
        <v>3180</v>
      </c>
      <c r="F12" s="53">
        <v>2816</v>
      </c>
      <c r="G12" s="53">
        <f>H12+I12</f>
        <v>2768</v>
      </c>
      <c r="H12" s="53">
        <v>1844</v>
      </c>
      <c r="I12" s="53">
        <v>924</v>
      </c>
      <c r="J12" s="170">
        <f>G12/(G5-G26)*100</f>
        <v>35.892116182572614</v>
      </c>
    </row>
    <row r="13" spans="1:10" ht="27.95" customHeight="1">
      <c r="A13" s="337" t="s">
        <v>86</v>
      </c>
      <c r="B13" s="158">
        <v>24</v>
      </c>
      <c r="C13" s="53">
        <v>29</v>
      </c>
      <c r="D13" s="53">
        <v>13</v>
      </c>
      <c r="E13" s="53">
        <v>11</v>
      </c>
      <c r="F13" s="53">
        <v>6</v>
      </c>
      <c r="G13" s="53">
        <f t="shared" ref="G13:G15" si="4">H13+I13</f>
        <v>7</v>
      </c>
      <c r="H13" s="53">
        <v>6</v>
      </c>
      <c r="I13" s="53">
        <v>1</v>
      </c>
      <c r="J13" s="170">
        <f>G13/G5*100</f>
        <v>9.0767634854771781E-2</v>
      </c>
    </row>
    <row r="14" spans="1:10" ht="27.95" customHeight="1">
      <c r="A14" s="337" t="s">
        <v>87</v>
      </c>
      <c r="B14" s="158">
        <v>1039</v>
      </c>
      <c r="C14" s="53">
        <v>1204</v>
      </c>
      <c r="D14" s="53">
        <v>849</v>
      </c>
      <c r="E14" s="53">
        <v>649</v>
      </c>
      <c r="F14" s="53">
        <v>667</v>
      </c>
      <c r="G14" s="53">
        <f t="shared" si="4"/>
        <v>662</v>
      </c>
      <c r="H14" s="53">
        <v>569</v>
      </c>
      <c r="I14" s="53">
        <v>93</v>
      </c>
      <c r="J14" s="170">
        <f>G14/G5*100</f>
        <v>8.5840248962655608</v>
      </c>
    </row>
    <row r="15" spans="1:10" ht="27.95" customHeight="1">
      <c r="A15" s="337" t="s">
        <v>88</v>
      </c>
      <c r="B15" s="158">
        <v>3147</v>
      </c>
      <c r="C15" s="53">
        <v>2953</v>
      </c>
      <c r="D15" s="53">
        <v>2759</v>
      </c>
      <c r="E15" s="53">
        <v>2520</v>
      </c>
      <c r="F15" s="53">
        <v>2143</v>
      </c>
      <c r="G15" s="53">
        <f t="shared" si="4"/>
        <v>2099</v>
      </c>
      <c r="H15" s="53">
        <v>1269</v>
      </c>
      <c r="I15" s="53">
        <v>830</v>
      </c>
      <c r="J15" s="170">
        <f>G15/G5*100</f>
        <v>27.217323651452279</v>
      </c>
    </row>
    <row r="16" spans="1:10" ht="27.95" customHeight="1">
      <c r="A16" s="354"/>
      <c r="B16" s="158"/>
      <c r="C16" s="53"/>
      <c r="D16" s="53"/>
      <c r="E16" s="53"/>
      <c r="F16" s="53"/>
      <c r="G16" s="53"/>
      <c r="H16" s="53"/>
      <c r="I16" s="53"/>
      <c r="J16" s="170"/>
    </row>
    <row r="17" spans="1:10" s="344" customFormat="1" ht="27.95" customHeight="1">
      <c r="A17" s="355" t="s">
        <v>89</v>
      </c>
      <c r="B17" s="53">
        <f t="shared" ref="B17:E17" si="5">SUM(B18:B24)</f>
        <v>4361</v>
      </c>
      <c r="C17" s="53">
        <f t="shared" si="5"/>
        <v>4659</v>
      </c>
      <c r="D17" s="53">
        <f t="shared" si="5"/>
        <v>4633</v>
      </c>
      <c r="E17" s="53">
        <f t="shared" si="5"/>
        <v>4303</v>
      </c>
      <c r="F17" s="53">
        <v>4021</v>
      </c>
      <c r="G17" s="53">
        <f>H17+I17</f>
        <v>4154</v>
      </c>
      <c r="H17" s="53">
        <v>1961</v>
      </c>
      <c r="I17" s="53">
        <v>2193</v>
      </c>
      <c r="J17" s="170">
        <f>G17/(G5-G26)*100</f>
        <v>53.864107883817425</v>
      </c>
    </row>
    <row r="18" spans="1:10" ht="27.95" customHeight="1">
      <c r="A18" s="337" t="s">
        <v>90</v>
      </c>
      <c r="B18" s="158">
        <v>21</v>
      </c>
      <c r="C18" s="53">
        <v>24</v>
      </c>
      <c r="D18" s="53">
        <v>17</v>
      </c>
      <c r="E18" s="53">
        <v>13</v>
      </c>
      <c r="F18" s="53">
        <v>16</v>
      </c>
      <c r="G18" s="53">
        <f t="shared" ref="G18:G24" si="6">H18+I18</f>
        <v>21</v>
      </c>
      <c r="H18" s="53">
        <v>16</v>
      </c>
      <c r="I18" s="53">
        <v>5</v>
      </c>
      <c r="J18" s="170">
        <f>G18/G5*100</f>
        <v>0.27230290456431533</v>
      </c>
    </row>
    <row r="19" spans="1:10" ht="27.95" customHeight="1">
      <c r="A19" s="337" t="s">
        <v>91</v>
      </c>
      <c r="B19" s="158">
        <v>449</v>
      </c>
      <c r="C19" s="53">
        <v>412</v>
      </c>
      <c r="D19" s="53">
        <v>350</v>
      </c>
      <c r="E19" s="53">
        <v>385</v>
      </c>
      <c r="F19" s="53">
        <v>320</v>
      </c>
      <c r="G19" s="53">
        <f t="shared" si="6"/>
        <v>348</v>
      </c>
      <c r="H19" s="53">
        <v>300</v>
      </c>
      <c r="I19" s="53">
        <v>48</v>
      </c>
      <c r="J19" s="170">
        <f>G19/G5*100</f>
        <v>4.5124481327800829</v>
      </c>
    </row>
    <row r="20" spans="1:10" ht="27.95" customHeight="1">
      <c r="A20" s="337" t="s">
        <v>692</v>
      </c>
      <c r="B20" s="158">
        <v>1622</v>
      </c>
      <c r="C20" s="53">
        <v>1634</v>
      </c>
      <c r="D20" s="53">
        <v>1358</v>
      </c>
      <c r="E20" s="53">
        <v>1152</v>
      </c>
      <c r="F20" s="53">
        <v>991</v>
      </c>
      <c r="G20" s="53">
        <f t="shared" si="6"/>
        <v>1021</v>
      </c>
      <c r="H20" s="53">
        <v>453</v>
      </c>
      <c r="I20" s="53">
        <v>568</v>
      </c>
      <c r="J20" s="170">
        <f>G20/G5*100</f>
        <v>13.239107883817427</v>
      </c>
    </row>
    <row r="21" spans="1:10" ht="27.95" customHeight="1">
      <c r="A21" s="337" t="s">
        <v>92</v>
      </c>
      <c r="B21" s="158">
        <v>158</v>
      </c>
      <c r="C21" s="53">
        <v>161</v>
      </c>
      <c r="D21" s="53">
        <v>123</v>
      </c>
      <c r="E21" s="53">
        <v>108</v>
      </c>
      <c r="F21" s="53">
        <v>95</v>
      </c>
      <c r="G21" s="53">
        <f t="shared" si="6"/>
        <v>79</v>
      </c>
      <c r="H21" s="53">
        <v>34</v>
      </c>
      <c r="I21" s="53">
        <v>45</v>
      </c>
      <c r="J21" s="170">
        <f>G21/G5*100</f>
        <v>1.0243775933609958</v>
      </c>
    </row>
    <row r="22" spans="1:10" ht="27.95" customHeight="1">
      <c r="A22" s="337" t="s">
        <v>93</v>
      </c>
      <c r="B22" s="158">
        <v>2</v>
      </c>
      <c r="C22" s="53">
        <v>21</v>
      </c>
      <c r="D22" s="53">
        <v>27</v>
      </c>
      <c r="E22" s="53">
        <v>60</v>
      </c>
      <c r="F22" s="53">
        <v>51</v>
      </c>
      <c r="G22" s="53">
        <f t="shared" si="6"/>
        <v>53</v>
      </c>
      <c r="H22" s="53">
        <v>29</v>
      </c>
      <c r="I22" s="53">
        <v>24</v>
      </c>
      <c r="J22" s="170">
        <f>G22/G5*100</f>
        <v>0.68724066390041494</v>
      </c>
    </row>
    <row r="23" spans="1:10" ht="27.95" customHeight="1">
      <c r="A23" s="337" t="s">
        <v>94</v>
      </c>
      <c r="B23" s="158">
        <v>1884</v>
      </c>
      <c r="C23" s="53">
        <v>2183</v>
      </c>
      <c r="D23" s="53">
        <v>2538</v>
      </c>
      <c r="E23" s="53">
        <v>2360</v>
      </c>
      <c r="F23" s="53">
        <v>2327</v>
      </c>
      <c r="G23" s="53">
        <f t="shared" si="6"/>
        <v>2419</v>
      </c>
      <c r="H23" s="53">
        <v>965</v>
      </c>
      <c r="I23" s="53">
        <v>1454</v>
      </c>
      <c r="J23" s="170">
        <f>G23/G5*100</f>
        <v>31.366701244813278</v>
      </c>
    </row>
    <row r="24" spans="1:10" ht="27.95" customHeight="1">
      <c r="A24" s="337" t="s">
        <v>95</v>
      </c>
      <c r="B24" s="158">
        <v>225</v>
      </c>
      <c r="C24" s="53">
        <v>224</v>
      </c>
      <c r="D24" s="53">
        <v>220</v>
      </c>
      <c r="E24" s="53">
        <v>225</v>
      </c>
      <c r="F24" s="53">
        <v>231</v>
      </c>
      <c r="G24" s="53">
        <f t="shared" si="6"/>
        <v>213</v>
      </c>
      <c r="H24" s="53">
        <v>164</v>
      </c>
      <c r="I24" s="53">
        <v>49</v>
      </c>
      <c r="J24" s="170">
        <f>G24/G5*100</f>
        <v>2.7619294605809128</v>
      </c>
    </row>
    <row r="25" spans="1:10" ht="27.95" customHeight="1">
      <c r="A25" s="354"/>
      <c r="B25" s="158"/>
      <c r="C25" s="53"/>
      <c r="D25" s="53"/>
      <c r="E25" s="53"/>
      <c r="F25" s="53"/>
      <c r="G25" s="53"/>
      <c r="H25" s="53"/>
      <c r="I25" s="53"/>
      <c r="J25" s="170"/>
    </row>
    <row r="26" spans="1:10" s="344" customFormat="1" ht="27.95" customHeight="1" thickBot="1">
      <c r="A26" s="356" t="s">
        <v>96</v>
      </c>
      <c r="B26" s="357">
        <v>33</v>
      </c>
      <c r="C26" s="358">
        <v>7</v>
      </c>
      <c r="D26" s="358">
        <v>11</v>
      </c>
      <c r="E26" s="358">
        <v>19</v>
      </c>
      <c r="F26" s="358">
        <v>115</v>
      </c>
      <c r="G26" s="358">
        <v>0</v>
      </c>
      <c r="H26" s="358" t="s">
        <v>690</v>
      </c>
      <c r="I26" s="358" t="s">
        <v>691</v>
      </c>
      <c r="J26" s="359" t="s">
        <v>690</v>
      </c>
    </row>
    <row r="27" spans="1:10" ht="15.95" customHeight="1">
      <c r="A27" s="345" t="s">
        <v>69</v>
      </c>
    </row>
    <row r="28" spans="1:10" ht="5.0999999999999996" customHeight="1">
      <c r="A28" s="345"/>
    </row>
    <row r="33" spans="1:10">
      <c r="A33" s="360"/>
      <c r="B33" s="360"/>
      <c r="C33" s="360"/>
      <c r="D33" s="360"/>
      <c r="E33" s="360"/>
      <c r="F33" s="360"/>
      <c r="G33" s="360"/>
      <c r="H33" s="360"/>
      <c r="I33" s="360"/>
      <c r="J33" s="360"/>
    </row>
  </sheetData>
  <mergeCells count="8">
    <mergeCell ref="A33:J33"/>
    <mergeCell ref="D3:D4"/>
    <mergeCell ref="A3:A4"/>
    <mergeCell ref="G3:J3"/>
    <mergeCell ref="B3:B4"/>
    <mergeCell ref="C3:C4"/>
    <mergeCell ref="E3:E4"/>
    <mergeCell ref="F3:F4"/>
  </mergeCells>
  <phoneticPr fontId="2"/>
  <pageMargins left="0.78740157480314965" right="0.78740157480314965" top="0.78740157480314965" bottom="0.59055118110236227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view="pageBreakPreview" zoomScaleNormal="100" zoomScaleSheetLayoutView="100" workbookViewId="0"/>
  </sheetViews>
  <sheetFormatPr defaultRowHeight="13.5"/>
  <cols>
    <col min="1" max="6" width="11.625" style="1" customWidth="1"/>
    <col min="7" max="7" width="11.625" style="41" customWidth="1"/>
    <col min="8" max="9" width="8.625" style="1" customWidth="1"/>
    <col min="10" max="16384" width="9" style="1"/>
  </cols>
  <sheetData>
    <row r="1" spans="1:7" ht="14.25">
      <c r="A1" s="2" t="s">
        <v>101</v>
      </c>
    </row>
    <row r="2" spans="1:7">
      <c r="A2" s="152"/>
      <c r="B2" s="152"/>
      <c r="C2" s="152"/>
      <c r="D2" s="225" t="s">
        <v>111</v>
      </c>
      <c r="E2" s="225"/>
      <c r="F2" s="225"/>
      <c r="G2" s="225"/>
    </row>
    <row r="3" spans="1:7" ht="15" customHeight="1">
      <c r="A3" s="226" t="s">
        <v>112</v>
      </c>
      <c r="B3" s="228" t="s">
        <v>103</v>
      </c>
      <c r="C3" s="230" t="s">
        <v>113</v>
      </c>
      <c r="D3" s="230"/>
      <c r="E3" s="230"/>
      <c r="F3" s="231" t="s">
        <v>114</v>
      </c>
      <c r="G3" s="233" t="s">
        <v>104</v>
      </c>
    </row>
    <row r="4" spans="1:7" ht="15" customHeight="1">
      <c r="A4" s="227"/>
      <c r="B4" s="229"/>
      <c r="C4" s="153" t="s">
        <v>98</v>
      </c>
      <c r="D4" s="153" t="s">
        <v>106</v>
      </c>
      <c r="E4" s="153" t="s">
        <v>107</v>
      </c>
      <c r="F4" s="232"/>
      <c r="G4" s="234"/>
    </row>
    <row r="5" spans="1:7" ht="15.95" customHeight="1">
      <c r="A5" s="8" t="s">
        <v>661</v>
      </c>
      <c r="B5" s="4">
        <v>4290</v>
      </c>
      <c r="C5" s="4">
        <v>24493</v>
      </c>
      <c r="D5" s="4">
        <v>11861</v>
      </c>
      <c r="E5" s="4">
        <v>12632</v>
      </c>
      <c r="F5" s="154">
        <f t="shared" ref="F5:F29" si="0">C5/B5</f>
        <v>5.7093240093240096</v>
      </c>
      <c r="G5" s="155">
        <f t="shared" ref="G5:G51" si="1">ROUND(C5/115.71,0)</f>
        <v>212</v>
      </c>
    </row>
    <row r="6" spans="1:7" ht="15.95" customHeight="1">
      <c r="A6" s="8">
        <v>40</v>
      </c>
      <c r="B6" s="4">
        <v>4429</v>
      </c>
      <c r="C6" s="4">
        <v>23288</v>
      </c>
      <c r="D6" s="4">
        <v>11212</v>
      </c>
      <c r="E6" s="4">
        <v>12076</v>
      </c>
      <c r="F6" s="154">
        <f t="shared" si="0"/>
        <v>5.2580717995032735</v>
      </c>
      <c r="G6" s="155">
        <f t="shared" si="1"/>
        <v>201</v>
      </c>
    </row>
    <row r="7" spans="1:7" ht="15.95" customHeight="1">
      <c r="A7" s="8">
        <v>45</v>
      </c>
      <c r="B7" s="4">
        <v>4610</v>
      </c>
      <c r="C7" s="4">
        <v>22423</v>
      </c>
      <c r="D7" s="4">
        <v>10807</v>
      </c>
      <c r="E7" s="4">
        <v>11616</v>
      </c>
      <c r="F7" s="154">
        <f t="shared" si="0"/>
        <v>4.8639913232104117</v>
      </c>
      <c r="G7" s="155">
        <f t="shared" si="1"/>
        <v>194</v>
      </c>
    </row>
    <row r="8" spans="1:7" ht="15.95" customHeight="1">
      <c r="A8" s="8">
        <v>50</v>
      </c>
      <c r="B8" s="4">
        <v>4945</v>
      </c>
      <c r="C8" s="4">
        <v>21893</v>
      </c>
      <c r="D8" s="4">
        <v>10664</v>
      </c>
      <c r="E8" s="4">
        <v>11229</v>
      </c>
      <c r="F8" s="154">
        <f t="shared" si="0"/>
        <v>4.427300303336704</v>
      </c>
      <c r="G8" s="155">
        <f t="shared" si="1"/>
        <v>189</v>
      </c>
    </row>
    <row r="9" spans="1:7" ht="15.95" customHeight="1">
      <c r="A9" s="8">
        <v>55</v>
      </c>
      <c r="B9" s="4">
        <v>5061</v>
      </c>
      <c r="C9" s="4">
        <v>21731</v>
      </c>
      <c r="D9" s="4">
        <v>10580</v>
      </c>
      <c r="E9" s="4">
        <v>11151</v>
      </c>
      <c r="F9" s="154">
        <f t="shared" si="0"/>
        <v>4.2938154514917999</v>
      </c>
      <c r="G9" s="155">
        <f t="shared" si="1"/>
        <v>188</v>
      </c>
    </row>
    <row r="10" spans="1:7" ht="15.95" customHeight="1">
      <c r="A10" s="8">
        <v>56</v>
      </c>
      <c r="B10" s="4">
        <v>5098</v>
      </c>
      <c r="C10" s="4">
        <v>21592</v>
      </c>
      <c r="D10" s="4">
        <v>10536</v>
      </c>
      <c r="E10" s="4">
        <v>11056</v>
      </c>
      <c r="F10" s="154">
        <f t="shared" si="0"/>
        <v>4.2353864260494314</v>
      </c>
      <c r="G10" s="155">
        <f t="shared" si="1"/>
        <v>187</v>
      </c>
    </row>
    <row r="11" spans="1:7" ht="15.95" customHeight="1">
      <c r="A11" s="8">
        <v>57</v>
      </c>
      <c r="B11" s="4">
        <v>5120</v>
      </c>
      <c r="C11" s="4">
        <v>21477</v>
      </c>
      <c r="D11" s="4">
        <v>10477</v>
      </c>
      <c r="E11" s="4">
        <v>11000</v>
      </c>
      <c r="F11" s="154">
        <f t="shared" si="0"/>
        <v>4.1947265624999996</v>
      </c>
      <c r="G11" s="155">
        <f t="shared" si="1"/>
        <v>186</v>
      </c>
    </row>
    <row r="12" spans="1:7" ht="15.95" customHeight="1">
      <c r="A12" s="8">
        <v>58</v>
      </c>
      <c r="B12" s="4">
        <v>5156</v>
      </c>
      <c r="C12" s="4">
        <v>21382</v>
      </c>
      <c r="D12" s="4">
        <v>10425</v>
      </c>
      <c r="E12" s="4">
        <v>10957</v>
      </c>
      <c r="F12" s="154">
        <f t="shared" si="0"/>
        <v>4.1470131885182315</v>
      </c>
      <c r="G12" s="155">
        <f t="shared" si="1"/>
        <v>185</v>
      </c>
    </row>
    <row r="13" spans="1:7" ht="15.95" customHeight="1">
      <c r="A13" s="8">
        <v>59</v>
      </c>
      <c r="B13" s="4">
        <v>5195</v>
      </c>
      <c r="C13" s="4">
        <v>21396</v>
      </c>
      <c r="D13" s="4">
        <v>10424</v>
      </c>
      <c r="E13" s="4">
        <v>10972</v>
      </c>
      <c r="F13" s="154">
        <f t="shared" si="0"/>
        <v>4.118575553416747</v>
      </c>
      <c r="G13" s="155">
        <f t="shared" si="1"/>
        <v>185</v>
      </c>
    </row>
    <row r="14" spans="1:7" ht="15.95" customHeight="1">
      <c r="A14" s="8">
        <v>60</v>
      </c>
      <c r="B14" s="4">
        <v>5274</v>
      </c>
      <c r="C14" s="4">
        <v>21727</v>
      </c>
      <c r="D14" s="4">
        <v>10695</v>
      </c>
      <c r="E14" s="4">
        <v>11032</v>
      </c>
      <c r="F14" s="154">
        <f t="shared" si="0"/>
        <v>4.1196435343193025</v>
      </c>
      <c r="G14" s="155">
        <f t="shared" si="1"/>
        <v>188</v>
      </c>
    </row>
    <row r="15" spans="1:7" ht="15.95" customHeight="1">
      <c r="A15" s="8">
        <v>61</v>
      </c>
      <c r="B15" s="4">
        <v>5283</v>
      </c>
      <c r="C15" s="4">
        <v>21707</v>
      </c>
      <c r="D15" s="4">
        <v>10697</v>
      </c>
      <c r="E15" s="4">
        <v>11010</v>
      </c>
      <c r="F15" s="154">
        <f t="shared" si="0"/>
        <v>4.1088396744274087</v>
      </c>
      <c r="G15" s="155">
        <f t="shared" si="1"/>
        <v>188</v>
      </c>
    </row>
    <row r="16" spans="1:7" ht="15.95" customHeight="1">
      <c r="A16" s="8">
        <v>62</v>
      </c>
      <c r="B16" s="4">
        <v>5290</v>
      </c>
      <c r="C16" s="4">
        <v>21630</v>
      </c>
      <c r="D16" s="4">
        <v>10670</v>
      </c>
      <c r="E16" s="4">
        <v>10960</v>
      </c>
      <c r="F16" s="154">
        <f t="shared" si="0"/>
        <v>4.0888468809073721</v>
      </c>
      <c r="G16" s="155">
        <f t="shared" si="1"/>
        <v>187</v>
      </c>
    </row>
    <row r="17" spans="1:7" ht="15.95" customHeight="1">
      <c r="A17" s="8">
        <v>63</v>
      </c>
      <c r="B17" s="4">
        <v>5301</v>
      </c>
      <c r="C17" s="4">
        <v>21614</v>
      </c>
      <c r="D17" s="4">
        <v>10645</v>
      </c>
      <c r="E17" s="4">
        <v>10969</v>
      </c>
      <c r="F17" s="154">
        <f t="shared" si="0"/>
        <v>4.0773438973778529</v>
      </c>
      <c r="G17" s="155">
        <f t="shared" si="1"/>
        <v>187</v>
      </c>
    </row>
    <row r="18" spans="1:7" ht="15.95" customHeight="1">
      <c r="A18" s="8" t="s">
        <v>109</v>
      </c>
      <c r="B18" s="4">
        <v>5321</v>
      </c>
      <c r="C18" s="4">
        <v>21534</v>
      </c>
      <c r="D18" s="4">
        <v>10555</v>
      </c>
      <c r="E18" s="4">
        <v>10979</v>
      </c>
      <c r="F18" s="154">
        <f t="shared" si="0"/>
        <v>4.0469836496899081</v>
      </c>
      <c r="G18" s="155">
        <f t="shared" si="1"/>
        <v>186</v>
      </c>
    </row>
    <row r="19" spans="1:7" ht="15.95" customHeight="1">
      <c r="A19" s="8">
        <v>2</v>
      </c>
      <c r="B19" s="4">
        <v>5330</v>
      </c>
      <c r="C19" s="4">
        <v>21534</v>
      </c>
      <c r="D19" s="4">
        <v>10582</v>
      </c>
      <c r="E19" s="4">
        <v>10952</v>
      </c>
      <c r="F19" s="154">
        <f t="shared" si="0"/>
        <v>4.0401500938086308</v>
      </c>
      <c r="G19" s="155">
        <f t="shared" si="1"/>
        <v>186</v>
      </c>
    </row>
    <row r="20" spans="1:7" ht="15.95" customHeight="1">
      <c r="A20" s="8">
        <v>3</v>
      </c>
      <c r="B20" s="4">
        <v>5376</v>
      </c>
      <c r="C20" s="4">
        <v>21437</v>
      </c>
      <c r="D20" s="4">
        <v>10502</v>
      </c>
      <c r="E20" s="4">
        <v>10935</v>
      </c>
      <c r="F20" s="154">
        <f t="shared" si="0"/>
        <v>3.9875372023809526</v>
      </c>
      <c r="G20" s="155">
        <f t="shared" si="1"/>
        <v>185</v>
      </c>
    </row>
    <row r="21" spans="1:7" ht="15.95" customHeight="1">
      <c r="A21" s="8">
        <v>4</v>
      </c>
      <c r="B21" s="4">
        <v>5372</v>
      </c>
      <c r="C21" s="4">
        <v>21349</v>
      </c>
      <c r="D21" s="4">
        <v>10474</v>
      </c>
      <c r="E21" s="4">
        <v>10875</v>
      </c>
      <c r="F21" s="154">
        <f t="shared" si="0"/>
        <v>3.9741250930752048</v>
      </c>
      <c r="G21" s="155">
        <f t="shared" si="1"/>
        <v>185</v>
      </c>
    </row>
    <row r="22" spans="1:7" ht="15.95" customHeight="1">
      <c r="A22" s="8">
        <v>5</v>
      </c>
      <c r="B22" s="4">
        <v>5407</v>
      </c>
      <c r="C22" s="4">
        <v>21246</v>
      </c>
      <c r="D22" s="4">
        <v>10402</v>
      </c>
      <c r="E22" s="4">
        <v>10844</v>
      </c>
      <c r="F22" s="154">
        <f t="shared" si="0"/>
        <v>3.9293508415017571</v>
      </c>
      <c r="G22" s="155">
        <f t="shared" si="1"/>
        <v>184</v>
      </c>
    </row>
    <row r="23" spans="1:7" ht="15.95" customHeight="1">
      <c r="A23" s="8">
        <v>6</v>
      </c>
      <c r="B23" s="4">
        <v>5480</v>
      </c>
      <c r="C23" s="4">
        <v>21180</v>
      </c>
      <c r="D23" s="4">
        <v>10400</v>
      </c>
      <c r="E23" s="4">
        <v>10780</v>
      </c>
      <c r="F23" s="154">
        <f t="shared" si="0"/>
        <v>3.8649635036496353</v>
      </c>
      <c r="G23" s="155">
        <f t="shared" si="1"/>
        <v>183</v>
      </c>
    </row>
    <row r="24" spans="1:7" ht="15.95" customHeight="1">
      <c r="A24" s="8">
        <v>7</v>
      </c>
      <c r="B24" s="4">
        <v>5458</v>
      </c>
      <c r="C24" s="4">
        <v>21026</v>
      </c>
      <c r="D24" s="4">
        <v>10410</v>
      </c>
      <c r="E24" s="4">
        <v>10616</v>
      </c>
      <c r="F24" s="154">
        <f t="shared" si="0"/>
        <v>3.8523268596555513</v>
      </c>
      <c r="G24" s="155">
        <f t="shared" si="1"/>
        <v>182</v>
      </c>
    </row>
    <row r="25" spans="1:7" ht="15.95" customHeight="1">
      <c r="A25" s="8">
        <v>8</v>
      </c>
      <c r="B25" s="4">
        <v>5414</v>
      </c>
      <c r="C25" s="4">
        <v>20801</v>
      </c>
      <c r="D25" s="4">
        <v>10276</v>
      </c>
      <c r="E25" s="4">
        <v>10525</v>
      </c>
      <c r="F25" s="154">
        <f t="shared" si="0"/>
        <v>3.8420760990025857</v>
      </c>
      <c r="G25" s="155">
        <f t="shared" si="1"/>
        <v>180</v>
      </c>
    </row>
    <row r="26" spans="1:7" ht="15.95" customHeight="1">
      <c r="A26" s="8">
        <v>9</v>
      </c>
      <c r="B26" s="4">
        <v>5418</v>
      </c>
      <c r="C26" s="4">
        <v>20619</v>
      </c>
      <c r="D26" s="4">
        <v>10163</v>
      </c>
      <c r="E26" s="4">
        <v>10456</v>
      </c>
      <c r="F26" s="154">
        <f t="shared" si="0"/>
        <v>3.8056478405315612</v>
      </c>
      <c r="G26" s="155">
        <f t="shared" si="1"/>
        <v>178</v>
      </c>
    </row>
    <row r="27" spans="1:7" ht="15.95" customHeight="1">
      <c r="A27" s="8">
        <v>10</v>
      </c>
      <c r="B27" s="4">
        <v>5463</v>
      </c>
      <c r="C27" s="4">
        <v>20542</v>
      </c>
      <c r="D27" s="4">
        <v>10107</v>
      </c>
      <c r="E27" s="4">
        <v>10435</v>
      </c>
      <c r="F27" s="154">
        <f t="shared" si="0"/>
        <v>3.7602050155592166</v>
      </c>
      <c r="G27" s="155">
        <f t="shared" si="1"/>
        <v>178</v>
      </c>
    </row>
    <row r="28" spans="1:7" ht="15.95" customHeight="1">
      <c r="A28" s="8">
        <v>11</v>
      </c>
      <c r="B28" s="4">
        <v>5483</v>
      </c>
      <c r="C28" s="4">
        <v>20306</v>
      </c>
      <c r="D28" s="4">
        <v>9975</v>
      </c>
      <c r="E28" s="4">
        <v>10331</v>
      </c>
      <c r="F28" s="154">
        <f t="shared" si="0"/>
        <v>3.703447018055809</v>
      </c>
      <c r="G28" s="155">
        <f t="shared" si="1"/>
        <v>175</v>
      </c>
    </row>
    <row r="29" spans="1:7" ht="15.95" customHeight="1">
      <c r="A29" s="8">
        <v>12</v>
      </c>
      <c r="B29" s="4">
        <v>5402</v>
      </c>
      <c r="C29" s="4">
        <v>19913</v>
      </c>
      <c r="D29" s="4">
        <v>9751</v>
      </c>
      <c r="E29" s="4">
        <v>10162</v>
      </c>
      <c r="F29" s="154">
        <f t="shared" si="0"/>
        <v>3.6862273232136245</v>
      </c>
      <c r="G29" s="155">
        <f t="shared" si="1"/>
        <v>172</v>
      </c>
    </row>
    <row r="30" spans="1:7" ht="15.95" customHeight="1">
      <c r="A30" s="8">
        <v>13</v>
      </c>
      <c r="B30" s="4">
        <v>5421</v>
      </c>
      <c r="C30" s="4">
        <v>19668</v>
      </c>
      <c r="D30" s="4">
        <v>9636</v>
      </c>
      <c r="E30" s="4">
        <v>10032</v>
      </c>
      <c r="F30" s="154">
        <f>C30/B30</f>
        <v>3.6281128942999445</v>
      </c>
      <c r="G30" s="155">
        <f t="shared" si="1"/>
        <v>170</v>
      </c>
    </row>
    <row r="31" spans="1:7" ht="15.95" customHeight="1">
      <c r="A31" s="8">
        <v>14</v>
      </c>
      <c r="B31" s="4">
        <v>5442</v>
      </c>
      <c r="C31" s="4">
        <v>19512</v>
      </c>
      <c r="D31" s="4">
        <v>9541</v>
      </c>
      <c r="E31" s="4">
        <v>9971</v>
      </c>
      <c r="F31" s="154">
        <f>C31/B31</f>
        <v>3.5854465270121278</v>
      </c>
      <c r="G31" s="155">
        <f t="shared" si="1"/>
        <v>169</v>
      </c>
    </row>
    <row r="32" spans="1:7" ht="15.95" customHeight="1">
      <c r="A32" s="8">
        <v>15</v>
      </c>
      <c r="B32" s="4">
        <v>5457</v>
      </c>
      <c r="C32" s="4">
        <v>19320</v>
      </c>
      <c r="D32" s="4">
        <v>9449</v>
      </c>
      <c r="E32" s="4">
        <v>9871</v>
      </c>
      <c r="F32" s="154">
        <v>3.5404068169323804</v>
      </c>
      <c r="G32" s="155">
        <f t="shared" si="1"/>
        <v>167</v>
      </c>
    </row>
    <row r="33" spans="1:14" ht="15.95" customHeight="1">
      <c r="A33" s="8">
        <v>16</v>
      </c>
      <c r="B33" s="4">
        <v>5435</v>
      </c>
      <c r="C33" s="4">
        <v>19075</v>
      </c>
      <c r="D33" s="4">
        <v>9326</v>
      </c>
      <c r="E33" s="4">
        <v>9749</v>
      </c>
      <c r="F33" s="154">
        <v>3.5096596136154554</v>
      </c>
      <c r="G33" s="155">
        <f t="shared" si="1"/>
        <v>165</v>
      </c>
    </row>
    <row r="34" spans="1:14" ht="15.95" customHeight="1">
      <c r="A34" s="8">
        <v>17</v>
      </c>
      <c r="B34" s="4">
        <v>5456</v>
      </c>
      <c r="C34" s="4">
        <v>18921</v>
      </c>
      <c r="D34" s="4">
        <v>9188</v>
      </c>
      <c r="E34" s="4">
        <v>9733</v>
      </c>
      <c r="F34" s="154">
        <v>3.5</v>
      </c>
      <c r="G34" s="155">
        <f t="shared" si="1"/>
        <v>164</v>
      </c>
    </row>
    <row r="35" spans="1:14" ht="15.95" customHeight="1">
      <c r="A35" s="8">
        <v>18</v>
      </c>
      <c r="B35" s="4">
        <v>5571</v>
      </c>
      <c r="C35" s="4">
        <v>18780</v>
      </c>
      <c r="D35" s="4">
        <v>9124</v>
      </c>
      <c r="E35" s="4">
        <v>9656</v>
      </c>
      <c r="F35" s="156">
        <f t="shared" ref="F35:F40" si="2">C35/B35</f>
        <v>3.3710285406569738</v>
      </c>
      <c r="G35" s="155">
        <f t="shared" si="1"/>
        <v>162</v>
      </c>
    </row>
    <row r="36" spans="1:14" ht="15.95" customHeight="1">
      <c r="A36" s="42">
        <v>19</v>
      </c>
      <c r="B36" s="78">
        <v>5648</v>
      </c>
      <c r="C36" s="78">
        <v>18578</v>
      </c>
      <c r="D36" s="78">
        <v>9008</v>
      </c>
      <c r="E36" s="78">
        <v>9570</v>
      </c>
      <c r="F36" s="157">
        <f t="shared" si="2"/>
        <v>3.2893059490084986</v>
      </c>
      <c r="G36" s="155">
        <f t="shared" si="1"/>
        <v>161</v>
      </c>
    </row>
    <row r="37" spans="1:14" ht="15.95" customHeight="1">
      <c r="A37" s="42">
        <v>20</v>
      </c>
      <c r="B37" s="78">
        <v>5644</v>
      </c>
      <c r="C37" s="78">
        <v>18336</v>
      </c>
      <c r="D37" s="78">
        <v>8895</v>
      </c>
      <c r="E37" s="78">
        <v>9441</v>
      </c>
      <c r="F37" s="70">
        <f t="shared" si="2"/>
        <v>3.2487597448618</v>
      </c>
      <c r="G37" s="155">
        <f t="shared" si="1"/>
        <v>158</v>
      </c>
    </row>
    <row r="38" spans="1:14" ht="15.95" customHeight="1">
      <c r="A38" s="42">
        <v>21</v>
      </c>
      <c r="B38" s="78">
        <v>5648</v>
      </c>
      <c r="C38" s="78">
        <v>18054</v>
      </c>
      <c r="D38" s="78">
        <v>8776</v>
      </c>
      <c r="E38" s="78">
        <v>9278</v>
      </c>
      <c r="F38" s="70">
        <f t="shared" si="2"/>
        <v>3.196529745042493</v>
      </c>
      <c r="G38" s="155">
        <f t="shared" si="1"/>
        <v>156</v>
      </c>
    </row>
    <row r="39" spans="1:14" ht="15.95" customHeight="1">
      <c r="A39" s="42">
        <v>22</v>
      </c>
      <c r="B39" s="78">
        <v>5370</v>
      </c>
      <c r="C39" s="78">
        <v>17775</v>
      </c>
      <c r="D39" s="158">
        <v>8677</v>
      </c>
      <c r="E39" s="158">
        <v>9098</v>
      </c>
      <c r="F39" s="70">
        <f t="shared" si="2"/>
        <v>3.3100558659217878</v>
      </c>
      <c r="G39" s="155">
        <f t="shared" si="1"/>
        <v>154</v>
      </c>
    </row>
    <row r="40" spans="1:14" ht="15.95" customHeight="1">
      <c r="A40" s="42">
        <v>23</v>
      </c>
      <c r="B40" s="78">
        <v>5402</v>
      </c>
      <c r="C40" s="78">
        <v>17602</v>
      </c>
      <c r="D40" s="158">
        <v>8570</v>
      </c>
      <c r="E40" s="158">
        <v>9032</v>
      </c>
      <c r="F40" s="70">
        <f t="shared" si="2"/>
        <v>3.2584228063680118</v>
      </c>
      <c r="G40" s="155">
        <f t="shared" si="1"/>
        <v>152</v>
      </c>
    </row>
    <row r="41" spans="1:14" ht="15.95" customHeight="1">
      <c r="A41" s="42">
        <v>24</v>
      </c>
      <c r="B41" s="78">
        <v>5406</v>
      </c>
      <c r="C41" s="78">
        <v>17308</v>
      </c>
      <c r="D41" s="158">
        <v>8391</v>
      </c>
      <c r="E41" s="158">
        <v>8917</v>
      </c>
      <c r="F41" s="157">
        <f t="shared" ref="F41:F45" si="3">C41/B41</f>
        <v>3.2016278209396964</v>
      </c>
      <c r="G41" s="155">
        <f t="shared" si="1"/>
        <v>150</v>
      </c>
    </row>
    <row r="42" spans="1:14" ht="15.95" customHeight="1">
      <c r="A42" s="42">
        <v>25</v>
      </c>
      <c r="B42" s="78">
        <v>5438</v>
      </c>
      <c r="C42" s="78">
        <v>17179</v>
      </c>
      <c r="D42" s="158">
        <v>8349</v>
      </c>
      <c r="E42" s="158">
        <v>8830</v>
      </c>
      <c r="F42" s="157">
        <f t="shared" si="3"/>
        <v>3.159065833026848</v>
      </c>
      <c r="G42" s="155">
        <f t="shared" si="1"/>
        <v>148</v>
      </c>
      <c r="N42" s="10"/>
    </row>
    <row r="43" spans="1:14" ht="15.95" customHeight="1">
      <c r="A43" s="42">
        <v>26</v>
      </c>
      <c r="B43" s="78">
        <v>5437</v>
      </c>
      <c r="C43" s="78">
        <v>16802</v>
      </c>
      <c r="D43" s="158">
        <v>8198</v>
      </c>
      <c r="E43" s="158">
        <v>8604</v>
      </c>
      <c r="F43" s="157">
        <f t="shared" si="3"/>
        <v>3.09030715468089</v>
      </c>
      <c r="G43" s="155">
        <f t="shared" si="1"/>
        <v>145</v>
      </c>
    </row>
    <row r="44" spans="1:14" s="10" customFormat="1" ht="15.95" customHeight="1">
      <c r="A44" s="42">
        <v>27</v>
      </c>
      <c r="B44" s="78">
        <v>5244</v>
      </c>
      <c r="C44" s="78">
        <f>D44+E44</f>
        <v>15880</v>
      </c>
      <c r="D44" s="158">
        <v>7792</v>
      </c>
      <c r="E44" s="158">
        <v>8088</v>
      </c>
      <c r="F44" s="157">
        <f t="shared" si="3"/>
        <v>3.028222730739893</v>
      </c>
      <c r="G44" s="155">
        <f t="shared" si="1"/>
        <v>137</v>
      </c>
    </row>
    <row r="45" spans="1:14" ht="15.95" customHeight="1">
      <c r="A45" s="42">
        <v>28</v>
      </c>
      <c r="B45" s="78">
        <v>5204</v>
      </c>
      <c r="C45" s="78">
        <f>D45+E45</f>
        <v>15509</v>
      </c>
      <c r="D45" s="158">
        <v>7630</v>
      </c>
      <c r="E45" s="158">
        <v>7879</v>
      </c>
      <c r="F45" s="157">
        <f t="shared" si="3"/>
        <v>2.9802075326671793</v>
      </c>
      <c r="G45" s="155">
        <f t="shared" si="1"/>
        <v>134</v>
      </c>
    </row>
    <row r="46" spans="1:14" ht="15.95" customHeight="1">
      <c r="A46" s="42">
        <v>29</v>
      </c>
      <c r="B46" s="78">
        <v>5197</v>
      </c>
      <c r="C46" s="78">
        <v>15240</v>
      </c>
      <c r="D46" s="158">
        <v>7517</v>
      </c>
      <c r="E46" s="158">
        <v>7723</v>
      </c>
      <c r="F46" s="157">
        <v>2.9324610352126226</v>
      </c>
      <c r="G46" s="155">
        <f t="shared" si="1"/>
        <v>132</v>
      </c>
    </row>
    <row r="47" spans="1:14" ht="15.95" customHeight="1">
      <c r="A47" s="42">
        <v>30</v>
      </c>
      <c r="B47" s="78">
        <v>5189</v>
      </c>
      <c r="C47" s="78">
        <v>14989</v>
      </c>
      <c r="D47" s="158">
        <v>7401</v>
      </c>
      <c r="E47" s="158">
        <v>7588</v>
      </c>
      <c r="F47" s="157">
        <f t="shared" ref="F47" si="4">C47/B47</f>
        <v>2.8886105222586238</v>
      </c>
      <c r="G47" s="155">
        <f t="shared" si="1"/>
        <v>130</v>
      </c>
    </row>
    <row r="48" spans="1:14" ht="15.95" customHeight="1">
      <c r="A48" s="42" t="s">
        <v>657</v>
      </c>
      <c r="B48" s="78">
        <v>5178</v>
      </c>
      <c r="C48" s="78">
        <v>14695</v>
      </c>
      <c r="D48" s="158">
        <v>7270</v>
      </c>
      <c r="E48" s="158">
        <v>7425</v>
      </c>
      <c r="F48" s="157">
        <f>C48/B48</f>
        <v>2.8379683275395906</v>
      </c>
      <c r="G48" s="155">
        <f t="shared" si="1"/>
        <v>127</v>
      </c>
    </row>
    <row r="49" spans="1:7" ht="15.95" customHeight="1">
      <c r="A49" s="42">
        <v>2</v>
      </c>
      <c r="B49" s="78">
        <v>5214</v>
      </c>
      <c r="C49" s="78">
        <v>14644</v>
      </c>
      <c r="D49" s="158">
        <v>7334</v>
      </c>
      <c r="E49" s="180">
        <v>7310</v>
      </c>
      <c r="F49" s="157">
        <f t="shared" ref="F49:F51" si="5">C49/B49</f>
        <v>2.8085922516302264</v>
      </c>
      <c r="G49" s="155">
        <f t="shared" si="1"/>
        <v>127</v>
      </c>
    </row>
    <row r="50" spans="1:7" ht="15.95" customHeight="1">
      <c r="A50" s="42">
        <v>3</v>
      </c>
      <c r="B50" s="78">
        <v>5193</v>
      </c>
      <c r="C50" s="78">
        <v>14274</v>
      </c>
      <c r="D50" s="158">
        <v>7181</v>
      </c>
      <c r="E50" s="180">
        <v>7093</v>
      </c>
      <c r="F50" s="157">
        <f t="shared" si="5"/>
        <v>2.7487001733102252</v>
      </c>
      <c r="G50" s="155">
        <f t="shared" si="1"/>
        <v>123</v>
      </c>
    </row>
    <row r="51" spans="1:7" ht="15.95" customHeight="1">
      <c r="A51" s="178">
        <v>4</v>
      </c>
      <c r="B51" s="215">
        <v>5248</v>
      </c>
      <c r="C51" s="215">
        <v>14022</v>
      </c>
      <c r="D51" s="215">
        <v>7101</v>
      </c>
      <c r="E51" s="216">
        <v>6921</v>
      </c>
      <c r="F51" s="192">
        <f t="shared" si="5"/>
        <v>2.671875</v>
      </c>
      <c r="G51" s="155">
        <f t="shared" si="1"/>
        <v>121</v>
      </c>
    </row>
    <row r="52" spans="1:7" ht="15.75" customHeight="1">
      <c r="A52" s="224" t="s">
        <v>660</v>
      </c>
      <c r="B52" s="224"/>
      <c r="C52" s="224"/>
      <c r="D52" s="224"/>
      <c r="E52" s="224"/>
      <c r="F52" s="7"/>
      <c r="G52" s="176"/>
    </row>
    <row r="53" spans="1:7" ht="5.0999999999999996" customHeight="1"/>
  </sheetData>
  <mergeCells count="7">
    <mergeCell ref="A52:E52"/>
    <mergeCell ref="D2:G2"/>
    <mergeCell ref="A3:A4"/>
    <mergeCell ref="B3:B4"/>
    <mergeCell ref="C3:E3"/>
    <mergeCell ref="F3:F4"/>
    <mergeCell ref="G3:G4"/>
  </mergeCells>
  <phoneticPr fontId="2"/>
  <pageMargins left="0.9055118110236221" right="0.78740157480314965" top="0.98425196850393704" bottom="0.47244094488188981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workbookViewId="0"/>
  </sheetViews>
  <sheetFormatPr defaultRowHeight="13.5"/>
  <cols>
    <col min="1" max="1" width="9" style="277"/>
    <col min="2" max="2" width="9" style="276"/>
    <col min="3" max="5" width="7.625" style="276" customWidth="1"/>
    <col min="6" max="7" width="9" style="276"/>
    <col min="8" max="10" width="7.625" style="276" customWidth="1"/>
    <col min="11" max="16384" width="9" style="55"/>
  </cols>
  <sheetData>
    <row r="1" spans="1:10" ht="14.25">
      <c r="A1" s="40" t="s">
        <v>640</v>
      </c>
      <c r="B1" s="142"/>
      <c r="C1" s="142"/>
      <c r="D1" s="142"/>
      <c r="E1" s="142"/>
      <c r="F1" s="142"/>
      <c r="G1" s="142"/>
      <c r="H1" s="142"/>
      <c r="I1" s="142"/>
      <c r="J1" s="41"/>
    </row>
    <row r="2" spans="1:10" ht="14.25" thickBot="1">
      <c r="A2" s="41"/>
      <c r="B2" s="142"/>
      <c r="C2" s="257"/>
      <c r="D2" s="257"/>
      <c r="E2" s="257"/>
      <c r="F2" s="235" t="s">
        <v>686</v>
      </c>
      <c r="G2" s="235"/>
      <c r="H2" s="235"/>
      <c r="I2" s="235"/>
      <c r="J2" s="235"/>
    </row>
    <row r="3" spans="1:10" ht="21.95" customHeight="1">
      <c r="A3" s="258" t="s">
        <v>116</v>
      </c>
      <c r="B3" s="259" t="s">
        <v>650</v>
      </c>
      <c r="C3" s="260"/>
      <c r="D3" s="261"/>
      <c r="E3" s="262" t="s">
        <v>117</v>
      </c>
      <c r="F3" s="263" t="s">
        <v>116</v>
      </c>
      <c r="G3" s="259" t="s">
        <v>650</v>
      </c>
      <c r="H3" s="260"/>
      <c r="I3" s="261"/>
      <c r="J3" s="262" t="s">
        <v>117</v>
      </c>
    </row>
    <row r="4" spans="1:10" ht="21.95" customHeight="1">
      <c r="A4" s="264"/>
      <c r="B4" s="133" t="s">
        <v>106</v>
      </c>
      <c r="C4" s="265" t="s">
        <v>107</v>
      </c>
      <c r="D4" s="193" t="s">
        <v>98</v>
      </c>
      <c r="E4" s="266"/>
      <c r="F4" s="267"/>
      <c r="G4" s="133" t="s">
        <v>106</v>
      </c>
      <c r="H4" s="133" t="s">
        <v>107</v>
      </c>
      <c r="I4" s="133" t="s">
        <v>98</v>
      </c>
      <c r="J4" s="266"/>
    </row>
    <row r="5" spans="1:10" ht="21.95" customHeight="1">
      <c r="A5" s="268" t="s">
        <v>118</v>
      </c>
      <c r="B5" s="177">
        <f>SUM(B6:B18)</f>
        <v>2494</v>
      </c>
      <c r="C5" s="177">
        <f>SUM(C6:C18)</f>
        <v>2647</v>
      </c>
      <c r="D5" s="177">
        <f>SUM(D6:D18)</f>
        <v>5141</v>
      </c>
      <c r="E5" s="177">
        <f>SUM(E6:E18)</f>
        <v>2204</v>
      </c>
      <c r="F5" s="269" t="s">
        <v>138</v>
      </c>
      <c r="G5" s="177">
        <f>SUM(G6:G9)</f>
        <v>706</v>
      </c>
      <c r="H5" s="177">
        <f>SUM(H6:H9)</f>
        <v>589</v>
      </c>
      <c r="I5" s="177">
        <f>SUM(I6:I9)</f>
        <v>1295</v>
      </c>
      <c r="J5" s="177">
        <f>SUM(J6:J9)</f>
        <v>489</v>
      </c>
    </row>
    <row r="6" spans="1:10" ht="21.95" customHeight="1">
      <c r="A6" s="270" t="s">
        <v>119</v>
      </c>
      <c r="B6" s="78">
        <v>525</v>
      </c>
      <c r="C6" s="79">
        <v>560</v>
      </c>
      <c r="D6" s="78">
        <f>SUM(B6:C6)</f>
        <v>1085</v>
      </c>
      <c r="E6" s="78">
        <v>512</v>
      </c>
      <c r="F6" s="81" t="s">
        <v>139</v>
      </c>
      <c r="G6" s="78">
        <v>298</v>
      </c>
      <c r="H6" s="78">
        <v>222</v>
      </c>
      <c r="I6" s="78">
        <f>SUM(G6:H6)</f>
        <v>520</v>
      </c>
      <c r="J6" s="78">
        <v>222</v>
      </c>
    </row>
    <row r="7" spans="1:10" ht="21.95" customHeight="1">
      <c r="A7" s="270" t="s">
        <v>120</v>
      </c>
      <c r="B7" s="78">
        <v>73</v>
      </c>
      <c r="C7" s="79">
        <v>94</v>
      </c>
      <c r="D7" s="78">
        <f t="shared" ref="D7:D17" si="0">SUM(B7:C7)</f>
        <v>167</v>
      </c>
      <c r="E7" s="78">
        <v>76</v>
      </c>
      <c r="F7" s="81" t="s">
        <v>140</v>
      </c>
      <c r="G7" s="78">
        <v>231</v>
      </c>
      <c r="H7" s="78">
        <v>193</v>
      </c>
      <c r="I7" s="78">
        <f>SUM(G7:H7)</f>
        <v>424</v>
      </c>
      <c r="J7" s="78">
        <v>155</v>
      </c>
    </row>
    <row r="8" spans="1:10" ht="21.95" customHeight="1">
      <c r="A8" s="270" t="s">
        <v>121</v>
      </c>
      <c r="B8" s="78">
        <v>195</v>
      </c>
      <c r="C8" s="79">
        <v>211</v>
      </c>
      <c r="D8" s="78">
        <f t="shared" si="0"/>
        <v>406</v>
      </c>
      <c r="E8" s="78">
        <v>200</v>
      </c>
      <c r="F8" s="81" t="s">
        <v>141</v>
      </c>
      <c r="G8" s="78">
        <v>101</v>
      </c>
      <c r="H8" s="78">
        <v>91</v>
      </c>
      <c r="I8" s="78">
        <f>SUM(G8:H8)</f>
        <v>192</v>
      </c>
      <c r="J8" s="78">
        <v>63</v>
      </c>
    </row>
    <row r="9" spans="1:10" ht="21.95" customHeight="1">
      <c r="A9" s="270" t="s">
        <v>122</v>
      </c>
      <c r="B9" s="78">
        <v>83</v>
      </c>
      <c r="C9" s="79">
        <v>98</v>
      </c>
      <c r="D9" s="78">
        <f t="shared" si="0"/>
        <v>181</v>
      </c>
      <c r="E9" s="78">
        <v>80</v>
      </c>
      <c r="F9" s="81" t="s">
        <v>142</v>
      </c>
      <c r="G9" s="78">
        <v>76</v>
      </c>
      <c r="H9" s="78">
        <v>83</v>
      </c>
      <c r="I9" s="78">
        <f>SUM(G9:H9)</f>
        <v>159</v>
      </c>
      <c r="J9" s="78">
        <v>49</v>
      </c>
    </row>
    <row r="10" spans="1:10" ht="21.95" customHeight="1">
      <c r="A10" s="270" t="s">
        <v>123</v>
      </c>
      <c r="B10" s="78">
        <v>106</v>
      </c>
      <c r="C10" s="79">
        <v>122</v>
      </c>
      <c r="D10" s="78">
        <f t="shared" si="0"/>
        <v>228</v>
      </c>
      <c r="E10" s="78">
        <v>96</v>
      </c>
      <c r="F10" s="58"/>
      <c r="G10" s="56"/>
      <c r="H10" s="56"/>
      <c r="I10" s="56"/>
      <c r="J10" s="56"/>
    </row>
    <row r="11" spans="1:10" ht="21.95" customHeight="1">
      <c r="A11" s="270" t="s">
        <v>124</v>
      </c>
      <c r="B11" s="78">
        <v>324</v>
      </c>
      <c r="C11" s="79">
        <v>354</v>
      </c>
      <c r="D11" s="78">
        <f t="shared" si="0"/>
        <v>678</v>
      </c>
      <c r="E11" s="78">
        <v>284</v>
      </c>
      <c r="F11" s="82" t="s">
        <v>143</v>
      </c>
      <c r="G11" s="80">
        <f>SUM(G12:G18)</f>
        <v>1307</v>
      </c>
      <c r="H11" s="80">
        <f>SUM(H12:H18)</f>
        <v>1350</v>
      </c>
      <c r="I11" s="80">
        <f>SUM(I12:I18)</f>
        <v>2657</v>
      </c>
      <c r="J11" s="80">
        <f>SUM(J12:J18)</f>
        <v>1045</v>
      </c>
    </row>
    <row r="12" spans="1:10" ht="21.95" customHeight="1">
      <c r="A12" s="270" t="s">
        <v>125</v>
      </c>
      <c r="B12" s="78">
        <v>90</v>
      </c>
      <c r="C12" s="79">
        <v>101</v>
      </c>
      <c r="D12" s="78">
        <f t="shared" si="0"/>
        <v>191</v>
      </c>
      <c r="E12" s="78">
        <v>86</v>
      </c>
      <c r="F12" s="81" t="s">
        <v>144</v>
      </c>
      <c r="G12" s="78">
        <v>63</v>
      </c>
      <c r="H12" s="78">
        <v>56</v>
      </c>
      <c r="I12" s="78">
        <f>SUM(G12:H12)</f>
        <v>119</v>
      </c>
      <c r="J12" s="78">
        <v>54</v>
      </c>
    </row>
    <row r="13" spans="1:10" ht="21.95" customHeight="1">
      <c r="A13" s="270" t="s">
        <v>126</v>
      </c>
      <c r="B13" s="78">
        <v>158</v>
      </c>
      <c r="C13" s="79">
        <v>180</v>
      </c>
      <c r="D13" s="78">
        <f t="shared" si="0"/>
        <v>338</v>
      </c>
      <c r="E13" s="78">
        <v>149</v>
      </c>
      <c r="F13" s="81" t="s">
        <v>145</v>
      </c>
      <c r="G13" s="78">
        <v>602</v>
      </c>
      <c r="H13" s="78">
        <v>661</v>
      </c>
      <c r="I13" s="78">
        <f t="shared" ref="I13:I18" si="1">SUM(G13:H13)</f>
        <v>1263</v>
      </c>
      <c r="J13" s="78">
        <v>510</v>
      </c>
    </row>
    <row r="14" spans="1:10" ht="21.95" customHeight="1">
      <c r="A14" s="270" t="s">
        <v>127</v>
      </c>
      <c r="B14" s="78">
        <v>171</v>
      </c>
      <c r="C14" s="79">
        <v>173</v>
      </c>
      <c r="D14" s="78">
        <f t="shared" si="0"/>
        <v>344</v>
      </c>
      <c r="E14" s="78">
        <v>140</v>
      </c>
      <c r="F14" s="81" t="s">
        <v>146</v>
      </c>
      <c r="G14" s="78">
        <v>139</v>
      </c>
      <c r="H14" s="78">
        <v>134</v>
      </c>
      <c r="I14" s="78">
        <f t="shared" si="1"/>
        <v>273</v>
      </c>
      <c r="J14" s="78">
        <v>119</v>
      </c>
    </row>
    <row r="15" spans="1:10" ht="21.95" customHeight="1">
      <c r="A15" s="270" t="s">
        <v>128</v>
      </c>
      <c r="B15" s="78">
        <v>124</v>
      </c>
      <c r="C15" s="79">
        <v>119</v>
      </c>
      <c r="D15" s="78">
        <f t="shared" si="0"/>
        <v>243</v>
      </c>
      <c r="E15" s="78">
        <v>83</v>
      </c>
      <c r="F15" s="81" t="s">
        <v>147</v>
      </c>
      <c r="G15" s="78">
        <v>128</v>
      </c>
      <c r="H15" s="78">
        <v>127</v>
      </c>
      <c r="I15" s="78">
        <f t="shared" si="1"/>
        <v>255</v>
      </c>
      <c r="J15" s="78">
        <v>105</v>
      </c>
    </row>
    <row r="16" spans="1:10" ht="21.95" customHeight="1">
      <c r="A16" s="270" t="s">
        <v>129</v>
      </c>
      <c r="B16" s="78">
        <v>61</v>
      </c>
      <c r="C16" s="79">
        <v>66</v>
      </c>
      <c r="D16" s="78">
        <f>SUM(B16:C16)</f>
        <v>127</v>
      </c>
      <c r="E16" s="78">
        <v>41</v>
      </c>
      <c r="F16" s="81" t="s">
        <v>148</v>
      </c>
      <c r="G16" s="78">
        <v>85</v>
      </c>
      <c r="H16" s="78">
        <v>85</v>
      </c>
      <c r="I16" s="78">
        <f t="shared" si="1"/>
        <v>170</v>
      </c>
      <c r="J16" s="78">
        <v>50</v>
      </c>
    </row>
    <row r="17" spans="1:15" ht="21.95" customHeight="1">
      <c r="A17" s="270" t="s">
        <v>130</v>
      </c>
      <c r="B17" s="78">
        <v>61</v>
      </c>
      <c r="C17" s="79">
        <v>58</v>
      </c>
      <c r="D17" s="78">
        <f t="shared" si="0"/>
        <v>119</v>
      </c>
      <c r="E17" s="78">
        <v>42</v>
      </c>
      <c r="F17" s="81" t="s">
        <v>149</v>
      </c>
      <c r="G17" s="78">
        <v>51</v>
      </c>
      <c r="H17" s="78">
        <v>46</v>
      </c>
      <c r="I17" s="78">
        <f t="shared" si="1"/>
        <v>97</v>
      </c>
      <c r="J17" s="78">
        <v>29</v>
      </c>
    </row>
    <row r="18" spans="1:15" ht="21.95" customHeight="1">
      <c r="A18" s="270" t="s">
        <v>131</v>
      </c>
      <c r="B18" s="78">
        <v>523</v>
      </c>
      <c r="C18" s="79">
        <v>511</v>
      </c>
      <c r="D18" s="78">
        <f>SUM(B18:C18)</f>
        <v>1034</v>
      </c>
      <c r="E18" s="78">
        <v>415</v>
      </c>
      <c r="F18" s="81" t="s">
        <v>150</v>
      </c>
      <c r="G18" s="78">
        <v>239</v>
      </c>
      <c r="H18" s="78">
        <v>241</v>
      </c>
      <c r="I18" s="78">
        <f t="shared" si="1"/>
        <v>480</v>
      </c>
      <c r="J18" s="78">
        <v>178</v>
      </c>
    </row>
    <row r="19" spans="1:15" ht="21.95" customHeight="1">
      <c r="A19" s="271"/>
      <c r="B19" s="56"/>
      <c r="C19" s="57"/>
      <c r="D19" s="56"/>
      <c r="E19" s="56"/>
      <c r="F19" s="58"/>
      <c r="G19" s="56"/>
      <c r="H19" s="56"/>
      <c r="I19" s="56"/>
      <c r="J19" s="56"/>
    </row>
    <row r="20" spans="1:15" ht="21.95" customHeight="1">
      <c r="A20" s="272" t="s">
        <v>132</v>
      </c>
      <c r="B20" s="80">
        <f>SUM(B21:B27)</f>
        <v>843</v>
      </c>
      <c r="C20" s="80">
        <f>SUM(C21:C27)</f>
        <v>831</v>
      </c>
      <c r="D20" s="80">
        <f>SUM(D21:D27)</f>
        <v>1674</v>
      </c>
      <c r="E20" s="80">
        <f>SUM(E21:E27)</f>
        <v>568</v>
      </c>
      <c r="F20" s="82" t="s">
        <v>151</v>
      </c>
      <c r="G20" s="80">
        <f>SUM(G21:G24)</f>
        <v>495</v>
      </c>
      <c r="H20" s="80">
        <f>SUM(H21:H24)</f>
        <v>478</v>
      </c>
      <c r="I20" s="80">
        <f>SUM(I21:I24)</f>
        <v>973</v>
      </c>
      <c r="J20" s="80">
        <f>SUM(J21:J24)</f>
        <v>396</v>
      </c>
    </row>
    <row r="21" spans="1:15" ht="21.95" customHeight="1">
      <c r="A21" s="270" t="s">
        <v>133</v>
      </c>
      <c r="B21" s="78">
        <v>78</v>
      </c>
      <c r="C21" s="79">
        <v>90</v>
      </c>
      <c r="D21" s="78">
        <f>SUM(B21:C21)</f>
        <v>168</v>
      </c>
      <c r="E21" s="78">
        <v>56</v>
      </c>
      <c r="F21" s="81" t="s">
        <v>544</v>
      </c>
      <c r="G21" s="78">
        <v>102</v>
      </c>
      <c r="H21" s="78">
        <v>113</v>
      </c>
      <c r="I21" s="78">
        <f>SUM(G21:H21)</f>
        <v>215</v>
      </c>
      <c r="J21" s="78">
        <v>98</v>
      </c>
    </row>
    <row r="22" spans="1:15" ht="21.95" customHeight="1">
      <c r="A22" s="270" t="s">
        <v>564</v>
      </c>
      <c r="B22" s="78">
        <v>227</v>
      </c>
      <c r="C22" s="79">
        <v>211</v>
      </c>
      <c r="D22" s="78">
        <f t="shared" ref="D22:D27" si="2">SUM(B22:C22)</f>
        <v>438</v>
      </c>
      <c r="E22" s="78">
        <v>151</v>
      </c>
      <c r="F22" s="81" t="s">
        <v>545</v>
      </c>
      <c r="G22" s="78">
        <v>146</v>
      </c>
      <c r="H22" s="78">
        <v>134</v>
      </c>
      <c r="I22" s="78">
        <f>SUM(G22:H22)</f>
        <v>280</v>
      </c>
      <c r="J22" s="78">
        <v>109</v>
      </c>
      <c r="L22" s="160"/>
      <c r="M22" s="160"/>
      <c r="N22" s="160"/>
      <c r="O22" s="160"/>
    </row>
    <row r="23" spans="1:15" ht="21.95" customHeight="1">
      <c r="A23" s="270" t="s">
        <v>134</v>
      </c>
      <c r="B23" s="78">
        <v>99</v>
      </c>
      <c r="C23" s="79">
        <v>94</v>
      </c>
      <c r="D23" s="78">
        <f t="shared" si="2"/>
        <v>193</v>
      </c>
      <c r="E23" s="78">
        <v>63</v>
      </c>
      <c r="F23" s="81" t="s">
        <v>152</v>
      </c>
      <c r="G23" s="78">
        <v>124</v>
      </c>
      <c r="H23" s="78">
        <v>111</v>
      </c>
      <c r="I23" s="78">
        <f>SUM(G23:H23)</f>
        <v>235</v>
      </c>
      <c r="J23" s="78">
        <v>94</v>
      </c>
      <c r="L23" s="160"/>
      <c r="M23" s="160"/>
      <c r="N23" s="160"/>
      <c r="O23" s="160"/>
    </row>
    <row r="24" spans="1:15" ht="21.95" customHeight="1">
      <c r="A24" s="270" t="s">
        <v>135</v>
      </c>
      <c r="B24" s="78">
        <v>108</v>
      </c>
      <c r="C24" s="79">
        <v>100</v>
      </c>
      <c r="D24" s="78">
        <f t="shared" si="2"/>
        <v>208</v>
      </c>
      <c r="E24" s="78">
        <v>69</v>
      </c>
      <c r="F24" s="81" t="s">
        <v>153</v>
      </c>
      <c r="G24" s="78">
        <v>123</v>
      </c>
      <c r="H24" s="78">
        <v>120</v>
      </c>
      <c r="I24" s="78">
        <f>SUM(G24:H24)</f>
        <v>243</v>
      </c>
      <c r="J24" s="78">
        <v>95</v>
      </c>
      <c r="L24" s="160"/>
      <c r="M24" s="160"/>
      <c r="N24" s="160"/>
      <c r="O24" s="160"/>
    </row>
    <row r="25" spans="1:15" ht="21.95" customHeight="1">
      <c r="A25" s="270" t="s">
        <v>136</v>
      </c>
      <c r="B25" s="78">
        <v>174</v>
      </c>
      <c r="C25" s="79">
        <v>176</v>
      </c>
      <c r="D25" s="78">
        <f>SUM(B25:C25)</f>
        <v>350</v>
      </c>
      <c r="E25" s="78">
        <v>127</v>
      </c>
      <c r="F25" s="58"/>
      <c r="G25" s="56"/>
      <c r="H25" s="56"/>
      <c r="I25" s="56"/>
      <c r="J25" s="56"/>
      <c r="L25" s="161"/>
      <c r="M25" s="161"/>
      <c r="N25" s="161"/>
      <c r="O25" s="161"/>
    </row>
    <row r="26" spans="1:15" ht="21.95" customHeight="1">
      <c r="A26" s="270" t="s">
        <v>130</v>
      </c>
      <c r="B26" s="78">
        <v>103</v>
      </c>
      <c r="C26" s="79">
        <v>108</v>
      </c>
      <c r="D26" s="78">
        <f t="shared" si="2"/>
        <v>211</v>
      </c>
      <c r="E26" s="78">
        <v>67</v>
      </c>
      <c r="F26" s="58"/>
      <c r="G26" s="56"/>
      <c r="H26" s="56"/>
      <c r="I26" s="56"/>
      <c r="J26" s="56"/>
    </row>
    <row r="27" spans="1:15" ht="21.95" customHeight="1">
      <c r="A27" s="270" t="s">
        <v>137</v>
      </c>
      <c r="B27" s="78">
        <v>54</v>
      </c>
      <c r="C27" s="79">
        <v>52</v>
      </c>
      <c r="D27" s="78">
        <f t="shared" si="2"/>
        <v>106</v>
      </c>
      <c r="E27" s="78">
        <v>35</v>
      </c>
      <c r="F27" s="83" t="s">
        <v>154</v>
      </c>
      <c r="G27" s="80">
        <f>SUM(G28:G30)</f>
        <v>1181</v>
      </c>
      <c r="H27" s="80">
        <f>SUM(H28:H30)</f>
        <v>1166</v>
      </c>
      <c r="I27" s="80">
        <f>SUM(I28:I30)</f>
        <v>2347</v>
      </c>
      <c r="J27" s="80">
        <f>SUM(J28:J30)</f>
        <v>895</v>
      </c>
    </row>
    <row r="28" spans="1:15" ht="21.95" customHeight="1">
      <c r="A28" s="271"/>
      <c r="B28" s="56"/>
      <c r="C28" s="57"/>
      <c r="D28" s="56"/>
      <c r="E28" s="56"/>
      <c r="F28" s="81" t="s">
        <v>155</v>
      </c>
      <c r="G28" s="78">
        <v>490</v>
      </c>
      <c r="H28" s="78">
        <v>515</v>
      </c>
      <c r="I28" s="78">
        <f>SUM(G28:H28)</f>
        <v>1005</v>
      </c>
      <c r="J28" s="78">
        <v>363</v>
      </c>
    </row>
    <row r="29" spans="1:15" ht="21.95" customHeight="1">
      <c r="A29" s="271"/>
      <c r="B29" s="56"/>
      <c r="C29" s="57"/>
      <c r="D29" s="56"/>
      <c r="E29" s="56"/>
      <c r="F29" s="81" t="s">
        <v>156</v>
      </c>
      <c r="G29" s="78">
        <v>235</v>
      </c>
      <c r="H29" s="78">
        <v>246</v>
      </c>
      <c r="I29" s="78">
        <f>SUM(G29:H29)</f>
        <v>481</v>
      </c>
      <c r="J29" s="78">
        <v>164</v>
      </c>
    </row>
    <row r="30" spans="1:15" ht="21.95" customHeight="1">
      <c r="A30" s="271"/>
      <c r="B30" s="56"/>
      <c r="C30" s="57"/>
      <c r="D30" s="56"/>
      <c r="E30" s="56"/>
      <c r="F30" s="81" t="s">
        <v>157</v>
      </c>
      <c r="G30" s="78">
        <v>456</v>
      </c>
      <c r="H30" s="78">
        <v>405</v>
      </c>
      <c r="I30" s="78">
        <f>SUM(G30:H30)</f>
        <v>861</v>
      </c>
      <c r="J30" s="78">
        <v>368</v>
      </c>
    </row>
    <row r="31" spans="1:15" ht="21.95" customHeight="1">
      <c r="A31" s="273"/>
      <c r="B31" s="56"/>
      <c r="C31" s="57"/>
      <c r="D31" s="56"/>
      <c r="E31" s="56"/>
      <c r="F31" s="58"/>
      <c r="G31" s="56"/>
      <c r="H31" s="56"/>
      <c r="I31" s="56"/>
      <c r="J31" s="56"/>
    </row>
    <row r="32" spans="1:15" ht="21.95" customHeight="1" thickBot="1">
      <c r="A32" s="274"/>
      <c r="B32" s="59"/>
      <c r="C32" s="60"/>
      <c r="D32" s="59"/>
      <c r="E32" s="59"/>
      <c r="F32" s="275" t="s">
        <v>105</v>
      </c>
      <c r="G32" s="84">
        <f>B5+B20+G5+G11+G20+G27</f>
        <v>7026</v>
      </c>
      <c r="H32" s="84">
        <f>C5+C20+H5+H11+H20+H27</f>
        <v>7061</v>
      </c>
      <c r="I32" s="84">
        <f>D5+D20+I5+I11+I20+I27</f>
        <v>14087</v>
      </c>
      <c r="J32" s="84">
        <f>E5+E20+J5+J11+J20+J27</f>
        <v>5597</v>
      </c>
    </row>
    <row r="33" spans="1:10">
      <c r="A33" s="131" t="s">
        <v>22</v>
      </c>
      <c r="B33" s="142"/>
      <c r="C33" s="142"/>
      <c r="D33" s="142"/>
      <c r="J33" s="55"/>
    </row>
    <row r="34" spans="1:10">
      <c r="A34" s="131"/>
      <c r="B34" s="142"/>
      <c r="C34" s="142"/>
      <c r="D34" s="142"/>
    </row>
    <row r="35" spans="1:10">
      <c r="A35" s="131" t="s">
        <v>624</v>
      </c>
      <c r="B35" s="142"/>
      <c r="C35" s="142"/>
      <c r="D35" s="142"/>
    </row>
    <row r="36" spans="1:10">
      <c r="A36" s="131" t="s">
        <v>621</v>
      </c>
      <c r="B36" s="142"/>
      <c r="C36" s="142"/>
      <c r="D36" s="142"/>
    </row>
  </sheetData>
  <mergeCells count="7">
    <mergeCell ref="A3:A4"/>
    <mergeCell ref="F3:F4"/>
    <mergeCell ref="F2:J2"/>
    <mergeCell ref="B3:D3"/>
    <mergeCell ref="E3:E4"/>
    <mergeCell ref="G3:I3"/>
    <mergeCell ref="J3:J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3"/>
  <sheetViews>
    <sheetView view="pageBreakPreview" zoomScaleNormal="100" zoomScaleSheetLayoutView="100" workbookViewId="0">
      <pane xSplit="2" ySplit="4" topLeftCell="C5" activePane="bottomRight" state="frozen"/>
      <selection activeCell="H31" sqref="H31:I31"/>
      <selection pane="topRight" activeCell="H31" sqref="H31:I31"/>
      <selection pane="bottomLeft" activeCell="H31" sqref="H31:I31"/>
      <selection pane="bottomRight"/>
    </sheetView>
  </sheetViews>
  <sheetFormatPr defaultRowHeight="13.5"/>
  <cols>
    <col min="1" max="1" width="7.5" style="131" customWidth="1"/>
    <col min="2" max="3" width="7.5" style="128" customWidth="1"/>
    <col min="4" max="5" width="7.5" style="131" customWidth="1"/>
    <col min="6" max="6" width="7.5" style="131" hidden="1" customWidth="1"/>
    <col min="7" max="8" width="7.5" style="131" customWidth="1"/>
    <col min="9" max="12" width="7.5" style="41" customWidth="1"/>
    <col min="13" max="13" width="0" style="41" hidden="1" customWidth="1"/>
    <col min="14" max="16384" width="9" style="41"/>
  </cols>
  <sheetData>
    <row r="1" spans="1:14" ht="14.25">
      <c r="A1" s="40" t="s">
        <v>641</v>
      </c>
      <c r="B1" s="85"/>
      <c r="C1" s="85"/>
      <c r="D1" s="41"/>
      <c r="E1" s="41"/>
      <c r="F1" s="41"/>
      <c r="G1" s="41"/>
      <c r="H1" s="41"/>
    </row>
    <row r="3" spans="1:14" s="103" customFormat="1" ht="14.25">
      <c r="A3" s="278"/>
      <c r="B3" s="279"/>
      <c r="C3" s="111"/>
      <c r="D3" s="111"/>
      <c r="E3" s="111"/>
      <c r="F3" s="111"/>
      <c r="I3" s="236" t="s">
        <v>687</v>
      </c>
      <c r="J3" s="236"/>
      <c r="K3" s="236"/>
      <c r="L3" s="236"/>
      <c r="M3" s="236"/>
      <c r="N3" s="236"/>
    </row>
    <row r="4" spans="1:14" s="103" customFormat="1" ht="23.1" customHeight="1">
      <c r="A4" s="280" t="s">
        <v>158</v>
      </c>
      <c r="B4" s="121" t="s">
        <v>159</v>
      </c>
      <c r="C4" s="281" t="s">
        <v>106</v>
      </c>
      <c r="D4" s="282" t="s">
        <v>107</v>
      </c>
      <c r="E4" s="281" t="s">
        <v>160</v>
      </c>
      <c r="F4" s="283"/>
      <c r="G4" s="282" t="s">
        <v>565</v>
      </c>
      <c r="H4" s="280" t="s">
        <v>566</v>
      </c>
      <c r="I4" s="280" t="s">
        <v>159</v>
      </c>
      <c r="J4" s="281" t="s">
        <v>106</v>
      </c>
      <c r="K4" s="282" t="s">
        <v>107</v>
      </c>
      <c r="L4" s="281" t="s">
        <v>160</v>
      </c>
      <c r="M4" s="110"/>
      <c r="N4" s="284" t="s">
        <v>565</v>
      </c>
    </row>
    <row r="5" spans="1:14" s="103" customFormat="1" ht="23.1" customHeight="1">
      <c r="A5" s="86"/>
      <c r="B5" s="87" t="s">
        <v>161</v>
      </c>
      <c r="C5" s="88">
        <f>SUM(C6:C33,J5:J27)</f>
        <v>2515</v>
      </c>
      <c r="D5" s="89">
        <f>SUM(D6:D33,K5:K27)</f>
        <v>2662</v>
      </c>
      <c r="E5" s="89">
        <f>SUM(E6:E33,L5:L27)</f>
        <v>5177</v>
      </c>
      <c r="F5" s="90">
        <v>29</v>
      </c>
      <c r="G5" s="162">
        <f>SUM(G6:G33,N5:N27)</f>
        <v>2225</v>
      </c>
      <c r="H5" s="86"/>
      <c r="I5" s="86" t="s">
        <v>163</v>
      </c>
      <c r="J5" s="96">
        <v>16</v>
      </c>
      <c r="K5" s="96">
        <v>15</v>
      </c>
      <c r="L5" s="96">
        <f>SUM(J5:K5)</f>
        <v>31</v>
      </c>
      <c r="N5" s="214">
        <v>11</v>
      </c>
    </row>
    <row r="6" spans="1:14" s="103" customFormat="1" ht="23.1" customHeight="1">
      <c r="A6" s="91"/>
      <c r="B6" s="91" t="s">
        <v>172</v>
      </c>
      <c r="C6" s="285">
        <v>130</v>
      </c>
      <c r="D6" s="92">
        <v>146</v>
      </c>
      <c r="E6" s="92">
        <f>SUM(C6:D6)</f>
        <v>276</v>
      </c>
      <c r="F6" s="93"/>
      <c r="G6" s="163">
        <v>119</v>
      </c>
      <c r="H6" s="91"/>
      <c r="I6" s="91" t="s">
        <v>168</v>
      </c>
      <c r="J6" s="92">
        <v>28</v>
      </c>
      <c r="K6" s="92">
        <v>28</v>
      </c>
      <c r="L6" s="92">
        <f t="shared" ref="L6:L27" si="0">SUM(J6:K6)</f>
        <v>56</v>
      </c>
      <c r="N6" s="214">
        <v>15</v>
      </c>
    </row>
    <row r="7" spans="1:14" s="103" customFormat="1" ht="23.1" customHeight="1">
      <c r="A7" s="91"/>
      <c r="B7" s="91" t="s">
        <v>622</v>
      </c>
      <c r="C7" s="285">
        <v>79</v>
      </c>
      <c r="D7" s="92">
        <v>100</v>
      </c>
      <c r="E7" s="92">
        <f>SUM(C7:D7)</f>
        <v>179</v>
      </c>
      <c r="F7" s="93"/>
      <c r="G7" s="163">
        <v>81</v>
      </c>
      <c r="H7" s="91"/>
      <c r="I7" s="91" t="s">
        <v>166</v>
      </c>
      <c r="J7" s="92">
        <v>26</v>
      </c>
      <c r="K7" s="92">
        <v>27</v>
      </c>
      <c r="L7" s="92">
        <f t="shared" si="0"/>
        <v>53</v>
      </c>
      <c r="N7" s="214">
        <v>18</v>
      </c>
    </row>
    <row r="8" spans="1:14" s="103" customFormat="1" ht="23.1" customHeight="1">
      <c r="A8" s="91"/>
      <c r="B8" s="91" t="s">
        <v>558</v>
      </c>
      <c r="C8" s="285">
        <v>151</v>
      </c>
      <c r="D8" s="92">
        <v>126</v>
      </c>
      <c r="E8" s="92">
        <f>SUM(C8:D8)</f>
        <v>277</v>
      </c>
      <c r="F8" s="93"/>
      <c r="G8" s="163">
        <v>132</v>
      </c>
      <c r="H8" s="91"/>
      <c r="I8" s="97" t="s">
        <v>198</v>
      </c>
      <c r="J8" s="92">
        <v>4</v>
      </c>
      <c r="K8" s="92">
        <v>3</v>
      </c>
      <c r="L8" s="92">
        <f t="shared" si="0"/>
        <v>7</v>
      </c>
      <c r="N8" s="214">
        <v>2</v>
      </c>
    </row>
    <row r="9" spans="1:14" s="103" customFormat="1" ht="23.1" customHeight="1">
      <c r="A9" s="91"/>
      <c r="B9" s="91" t="s">
        <v>165</v>
      </c>
      <c r="C9" s="285">
        <v>0</v>
      </c>
      <c r="D9" s="92">
        <v>0</v>
      </c>
      <c r="E9" s="92">
        <f t="shared" ref="E9:E33" si="1">SUM(C9:D9)</f>
        <v>0</v>
      </c>
      <c r="F9" s="93"/>
      <c r="G9" s="163">
        <v>0</v>
      </c>
      <c r="H9" s="91"/>
      <c r="I9" s="91" t="s">
        <v>170</v>
      </c>
      <c r="J9" s="92">
        <v>34</v>
      </c>
      <c r="K9" s="92">
        <v>35</v>
      </c>
      <c r="L9" s="92">
        <f t="shared" si="0"/>
        <v>69</v>
      </c>
      <c r="N9" s="214">
        <v>25</v>
      </c>
    </row>
    <row r="10" spans="1:14" s="103" customFormat="1" ht="23.1" customHeight="1">
      <c r="A10" s="91"/>
      <c r="B10" s="91" t="s">
        <v>167</v>
      </c>
      <c r="C10" s="285">
        <v>16</v>
      </c>
      <c r="D10" s="92">
        <v>15</v>
      </c>
      <c r="E10" s="92">
        <f t="shared" si="1"/>
        <v>31</v>
      </c>
      <c r="F10" s="93"/>
      <c r="G10" s="163">
        <v>12</v>
      </c>
      <c r="H10" s="91"/>
      <c r="I10" s="91" t="s">
        <v>162</v>
      </c>
      <c r="J10" s="92">
        <v>1</v>
      </c>
      <c r="K10" s="92">
        <v>1</v>
      </c>
      <c r="L10" s="92">
        <f t="shared" si="0"/>
        <v>2</v>
      </c>
      <c r="N10" s="214">
        <v>1</v>
      </c>
    </row>
    <row r="11" spans="1:14" s="103" customFormat="1" ht="23.1" customHeight="1">
      <c r="A11" s="91"/>
      <c r="B11" s="91" t="s">
        <v>171</v>
      </c>
      <c r="C11" s="285">
        <v>0</v>
      </c>
      <c r="D11" s="92">
        <v>1</v>
      </c>
      <c r="E11" s="92">
        <f t="shared" si="1"/>
        <v>1</v>
      </c>
      <c r="F11" s="93"/>
      <c r="G11" s="163">
        <v>1</v>
      </c>
      <c r="H11" s="91"/>
      <c r="I11" s="91" t="s">
        <v>212</v>
      </c>
      <c r="J11" s="92">
        <v>6</v>
      </c>
      <c r="K11" s="92">
        <v>5</v>
      </c>
      <c r="L11" s="92">
        <f t="shared" si="0"/>
        <v>11</v>
      </c>
      <c r="N11" s="214">
        <v>4</v>
      </c>
    </row>
    <row r="12" spans="1:14" s="103" customFormat="1" ht="23.1" customHeight="1">
      <c r="A12" s="91"/>
      <c r="B12" s="91" t="s">
        <v>169</v>
      </c>
      <c r="C12" s="285">
        <v>132</v>
      </c>
      <c r="D12" s="92">
        <v>159</v>
      </c>
      <c r="E12" s="92">
        <f t="shared" si="1"/>
        <v>291</v>
      </c>
      <c r="F12" s="93"/>
      <c r="G12" s="163">
        <v>153</v>
      </c>
      <c r="H12" s="91"/>
      <c r="I12" s="91" t="s">
        <v>184</v>
      </c>
      <c r="J12" s="92">
        <v>3</v>
      </c>
      <c r="K12" s="92">
        <v>1</v>
      </c>
      <c r="L12" s="92">
        <f t="shared" si="0"/>
        <v>4</v>
      </c>
      <c r="N12" s="214">
        <v>1</v>
      </c>
    </row>
    <row r="13" spans="1:14" s="103" customFormat="1" ht="23.1" customHeight="1">
      <c r="A13" s="91"/>
      <c r="B13" s="91" t="s">
        <v>176</v>
      </c>
      <c r="C13" s="285">
        <v>75</v>
      </c>
      <c r="D13" s="92">
        <v>95</v>
      </c>
      <c r="E13" s="92">
        <f t="shared" si="1"/>
        <v>170</v>
      </c>
      <c r="F13" s="93"/>
      <c r="G13" s="163">
        <v>77</v>
      </c>
      <c r="H13" s="91"/>
      <c r="I13" s="91" t="s">
        <v>196</v>
      </c>
      <c r="J13" s="92">
        <v>245</v>
      </c>
      <c r="K13" s="92">
        <v>242</v>
      </c>
      <c r="L13" s="92">
        <f t="shared" si="0"/>
        <v>487</v>
      </c>
      <c r="N13" s="214">
        <v>180</v>
      </c>
    </row>
    <row r="14" spans="1:14" s="103" customFormat="1" ht="23.1" customHeight="1">
      <c r="A14" s="91"/>
      <c r="B14" s="91" t="s">
        <v>174</v>
      </c>
      <c r="C14" s="285">
        <v>72</v>
      </c>
      <c r="D14" s="92">
        <v>83</v>
      </c>
      <c r="E14" s="92">
        <f t="shared" si="1"/>
        <v>155</v>
      </c>
      <c r="F14" s="93"/>
      <c r="G14" s="163">
        <v>72</v>
      </c>
      <c r="H14" s="91"/>
      <c r="I14" s="91" t="s">
        <v>190</v>
      </c>
      <c r="J14" s="92">
        <v>24</v>
      </c>
      <c r="K14" s="92">
        <v>27</v>
      </c>
      <c r="L14" s="92">
        <f t="shared" si="0"/>
        <v>51</v>
      </c>
      <c r="N14" s="214">
        <v>23</v>
      </c>
    </row>
    <row r="15" spans="1:14" s="103" customFormat="1" ht="23.1" customHeight="1">
      <c r="A15" s="91"/>
      <c r="B15" s="91" t="s">
        <v>178</v>
      </c>
      <c r="C15" s="285">
        <v>57</v>
      </c>
      <c r="D15" s="92">
        <v>59</v>
      </c>
      <c r="E15" s="92">
        <f t="shared" si="1"/>
        <v>116</v>
      </c>
      <c r="F15" s="93"/>
      <c r="G15" s="163">
        <v>59</v>
      </c>
      <c r="H15" s="91"/>
      <c r="I15" s="91" t="s">
        <v>179</v>
      </c>
      <c r="J15" s="92">
        <v>51</v>
      </c>
      <c r="K15" s="92">
        <v>46</v>
      </c>
      <c r="L15" s="92">
        <f t="shared" si="0"/>
        <v>97</v>
      </c>
      <c r="N15" s="214">
        <v>43</v>
      </c>
    </row>
    <row r="16" spans="1:14" s="103" customFormat="1" ht="23.1" customHeight="1">
      <c r="A16" s="91"/>
      <c r="B16" s="91" t="s">
        <v>180</v>
      </c>
      <c r="C16" s="285">
        <v>121</v>
      </c>
      <c r="D16" s="92">
        <v>118</v>
      </c>
      <c r="E16" s="92">
        <f t="shared" si="1"/>
        <v>239</v>
      </c>
      <c r="F16" s="93"/>
      <c r="G16" s="163">
        <v>116</v>
      </c>
      <c r="H16" s="91"/>
      <c r="I16" s="91" t="s">
        <v>192</v>
      </c>
      <c r="J16" s="92">
        <v>54</v>
      </c>
      <c r="K16" s="92">
        <v>63</v>
      </c>
      <c r="L16" s="92">
        <f t="shared" si="0"/>
        <v>117</v>
      </c>
      <c r="N16" s="214">
        <v>61</v>
      </c>
    </row>
    <row r="17" spans="1:14" s="103" customFormat="1" ht="23.1" customHeight="1">
      <c r="A17" s="91"/>
      <c r="B17" s="91" t="s">
        <v>182</v>
      </c>
      <c r="C17" s="285">
        <v>77</v>
      </c>
      <c r="D17" s="92">
        <v>92</v>
      </c>
      <c r="E17" s="92">
        <f t="shared" si="1"/>
        <v>169</v>
      </c>
      <c r="F17" s="93"/>
      <c r="G17" s="163">
        <v>75</v>
      </c>
      <c r="H17" s="91"/>
      <c r="I17" s="91" t="s">
        <v>194</v>
      </c>
      <c r="J17" s="92">
        <v>5</v>
      </c>
      <c r="K17" s="92">
        <v>6</v>
      </c>
      <c r="L17" s="92">
        <f t="shared" si="0"/>
        <v>11</v>
      </c>
      <c r="N17" s="214">
        <v>4</v>
      </c>
    </row>
    <row r="18" spans="1:14" s="103" customFormat="1" ht="23.1" customHeight="1">
      <c r="A18" s="91"/>
      <c r="B18" s="91" t="s">
        <v>183</v>
      </c>
      <c r="C18" s="285">
        <v>6</v>
      </c>
      <c r="D18" s="92">
        <v>6</v>
      </c>
      <c r="E18" s="92">
        <f t="shared" si="1"/>
        <v>12</v>
      </c>
      <c r="F18" s="93"/>
      <c r="G18" s="163">
        <v>5</v>
      </c>
      <c r="H18" s="91"/>
      <c r="I18" s="91" t="s">
        <v>177</v>
      </c>
      <c r="J18" s="92">
        <v>6</v>
      </c>
      <c r="K18" s="92">
        <v>6</v>
      </c>
      <c r="L18" s="92">
        <f t="shared" si="0"/>
        <v>12</v>
      </c>
      <c r="N18" s="214">
        <v>5</v>
      </c>
    </row>
    <row r="19" spans="1:14" s="103" customFormat="1" ht="23.1" customHeight="1">
      <c r="A19" s="91"/>
      <c r="B19" s="91" t="s">
        <v>185</v>
      </c>
      <c r="C19" s="285">
        <v>223</v>
      </c>
      <c r="D19" s="92">
        <v>265</v>
      </c>
      <c r="E19" s="92">
        <f t="shared" si="1"/>
        <v>488</v>
      </c>
      <c r="F19" s="93"/>
      <c r="G19" s="163">
        <v>195</v>
      </c>
      <c r="H19" s="91"/>
      <c r="I19" s="91" t="s">
        <v>175</v>
      </c>
      <c r="J19" s="92">
        <v>38</v>
      </c>
      <c r="K19" s="92">
        <v>33</v>
      </c>
      <c r="L19" s="92">
        <f t="shared" si="0"/>
        <v>71</v>
      </c>
      <c r="N19" s="214">
        <v>33</v>
      </c>
    </row>
    <row r="20" spans="1:14" s="103" customFormat="1" ht="23.1" customHeight="1">
      <c r="A20" s="91"/>
      <c r="B20" s="91" t="s">
        <v>187</v>
      </c>
      <c r="C20" s="285">
        <v>85</v>
      </c>
      <c r="D20" s="92">
        <v>101</v>
      </c>
      <c r="E20" s="92">
        <f t="shared" si="1"/>
        <v>186</v>
      </c>
      <c r="F20" s="93"/>
      <c r="G20" s="163">
        <v>86</v>
      </c>
      <c r="H20" s="91"/>
      <c r="I20" s="91" t="s">
        <v>173</v>
      </c>
      <c r="J20" s="92">
        <v>3</v>
      </c>
      <c r="K20" s="92">
        <v>1</v>
      </c>
      <c r="L20" s="92">
        <f t="shared" si="0"/>
        <v>4</v>
      </c>
      <c r="N20" s="214">
        <v>4</v>
      </c>
    </row>
    <row r="21" spans="1:14" s="103" customFormat="1" ht="23.1" customHeight="1">
      <c r="A21" s="91"/>
      <c r="B21" s="91" t="s">
        <v>191</v>
      </c>
      <c r="C21" s="285">
        <v>7</v>
      </c>
      <c r="D21" s="92">
        <v>4</v>
      </c>
      <c r="E21" s="92">
        <f t="shared" si="1"/>
        <v>11</v>
      </c>
      <c r="F21" s="93"/>
      <c r="G21" s="163">
        <v>7</v>
      </c>
      <c r="H21" s="91"/>
      <c r="I21" s="91" t="s">
        <v>181</v>
      </c>
      <c r="J21" s="92">
        <v>0</v>
      </c>
      <c r="K21" s="92">
        <v>0</v>
      </c>
      <c r="L21" s="92">
        <f t="shared" si="0"/>
        <v>0</v>
      </c>
      <c r="N21" s="214">
        <v>0</v>
      </c>
    </row>
    <row r="22" spans="1:14" s="103" customFormat="1" ht="23.1" customHeight="1">
      <c r="A22" s="91"/>
      <c r="B22" s="206" t="s">
        <v>666</v>
      </c>
      <c r="C22" s="285">
        <v>179</v>
      </c>
      <c r="D22" s="92">
        <v>200</v>
      </c>
      <c r="E22" s="92">
        <f t="shared" si="1"/>
        <v>379</v>
      </c>
      <c r="F22" s="93"/>
      <c r="G22" s="163">
        <v>168</v>
      </c>
      <c r="H22" s="91"/>
      <c r="I22" s="206" t="s">
        <v>668</v>
      </c>
      <c r="J22" s="92">
        <v>13</v>
      </c>
      <c r="K22" s="92">
        <v>9</v>
      </c>
      <c r="L22" s="92">
        <f t="shared" si="0"/>
        <v>22</v>
      </c>
      <c r="N22" s="214">
        <v>6</v>
      </c>
    </row>
    <row r="23" spans="1:14" s="103" customFormat="1" ht="23.1" customHeight="1">
      <c r="A23" s="91"/>
      <c r="B23" s="206" t="s">
        <v>667</v>
      </c>
      <c r="C23" s="285">
        <v>13</v>
      </c>
      <c r="D23" s="92">
        <v>4</v>
      </c>
      <c r="E23" s="92">
        <f t="shared" si="1"/>
        <v>17</v>
      </c>
      <c r="F23" s="93"/>
      <c r="G23" s="163">
        <v>6</v>
      </c>
      <c r="H23" s="91"/>
      <c r="I23" s="97" t="s">
        <v>186</v>
      </c>
      <c r="J23" s="92">
        <v>5</v>
      </c>
      <c r="K23" s="92">
        <v>2</v>
      </c>
      <c r="L23" s="92">
        <f t="shared" si="0"/>
        <v>7</v>
      </c>
      <c r="N23" s="214">
        <v>2</v>
      </c>
    </row>
    <row r="24" spans="1:14" s="103" customFormat="1" ht="23.1" customHeight="1">
      <c r="A24" s="91"/>
      <c r="B24" s="91" t="s">
        <v>193</v>
      </c>
      <c r="C24" s="285">
        <v>18</v>
      </c>
      <c r="D24" s="92">
        <v>7</v>
      </c>
      <c r="E24" s="92">
        <f t="shared" si="1"/>
        <v>25</v>
      </c>
      <c r="F24" s="93"/>
      <c r="G24" s="163">
        <v>7</v>
      </c>
      <c r="H24" s="91"/>
      <c r="I24" s="91" t="s">
        <v>188</v>
      </c>
      <c r="J24" s="92">
        <v>11</v>
      </c>
      <c r="K24" s="92">
        <v>6</v>
      </c>
      <c r="L24" s="92">
        <f t="shared" si="0"/>
        <v>17</v>
      </c>
      <c r="N24" s="214">
        <v>7</v>
      </c>
    </row>
    <row r="25" spans="1:14" s="103" customFormat="1" ht="23.1" customHeight="1">
      <c r="A25" s="91"/>
      <c r="B25" s="91" t="s">
        <v>195</v>
      </c>
      <c r="C25" s="285">
        <v>151</v>
      </c>
      <c r="D25" s="92">
        <v>171</v>
      </c>
      <c r="E25" s="92">
        <f t="shared" si="1"/>
        <v>322</v>
      </c>
      <c r="F25" s="93"/>
      <c r="G25" s="163">
        <v>141</v>
      </c>
      <c r="H25" s="91"/>
      <c r="I25" s="91" t="s">
        <v>189</v>
      </c>
      <c r="J25" s="92">
        <v>9</v>
      </c>
      <c r="K25" s="92">
        <v>15</v>
      </c>
      <c r="L25" s="92">
        <f t="shared" si="0"/>
        <v>24</v>
      </c>
      <c r="N25" s="214">
        <v>7</v>
      </c>
    </row>
    <row r="26" spans="1:14" s="103" customFormat="1" ht="23.1" customHeight="1">
      <c r="A26" s="91"/>
      <c r="B26" s="91" t="s">
        <v>199</v>
      </c>
      <c r="C26" s="285">
        <v>70</v>
      </c>
      <c r="D26" s="92">
        <v>61</v>
      </c>
      <c r="E26" s="92">
        <f t="shared" si="1"/>
        <v>131</v>
      </c>
      <c r="F26" s="93"/>
      <c r="G26" s="163">
        <v>64</v>
      </c>
      <c r="H26" s="91"/>
      <c r="I26" s="91" t="s">
        <v>197</v>
      </c>
      <c r="J26" s="92">
        <v>41</v>
      </c>
      <c r="K26" s="92">
        <v>40</v>
      </c>
      <c r="L26" s="92">
        <f t="shared" si="0"/>
        <v>81</v>
      </c>
      <c r="N26" s="214">
        <v>25</v>
      </c>
    </row>
    <row r="27" spans="1:14" s="103" customFormat="1" ht="23.1" customHeight="1" thickBot="1">
      <c r="A27" s="91"/>
      <c r="B27" s="91" t="s">
        <v>203</v>
      </c>
      <c r="C27" s="285">
        <v>51</v>
      </c>
      <c r="D27" s="92">
        <v>53</v>
      </c>
      <c r="E27" s="92">
        <f t="shared" si="1"/>
        <v>104</v>
      </c>
      <c r="F27" s="286"/>
      <c r="G27" s="163">
        <v>39</v>
      </c>
      <c r="H27" s="91"/>
      <c r="I27" s="98" t="s">
        <v>658</v>
      </c>
      <c r="J27" s="99">
        <v>4</v>
      </c>
      <c r="K27" s="99">
        <v>3</v>
      </c>
      <c r="L27" s="99">
        <f t="shared" si="0"/>
        <v>7</v>
      </c>
      <c r="N27" s="285">
        <v>2</v>
      </c>
    </row>
    <row r="28" spans="1:14" s="103" customFormat="1" ht="23.1" customHeight="1" thickTop="1">
      <c r="A28" s="91"/>
      <c r="B28" s="91" t="s">
        <v>201</v>
      </c>
      <c r="C28" s="285">
        <v>48</v>
      </c>
      <c r="D28" s="92">
        <v>56</v>
      </c>
      <c r="E28" s="92">
        <f t="shared" si="1"/>
        <v>104</v>
      </c>
      <c r="F28" s="93"/>
      <c r="G28" s="163">
        <v>44</v>
      </c>
      <c r="H28" s="104"/>
      <c r="I28" s="105" t="s">
        <v>200</v>
      </c>
      <c r="J28" s="106">
        <f>J29+C64+J46</f>
        <v>843</v>
      </c>
      <c r="K28" s="106">
        <f>K29+D64+K46</f>
        <v>831</v>
      </c>
      <c r="L28" s="106">
        <f>J28+K28</f>
        <v>1674</v>
      </c>
      <c r="N28" s="287">
        <f>N29+G64+N46</f>
        <v>568</v>
      </c>
    </row>
    <row r="29" spans="1:14" s="103" customFormat="1" ht="23.1" customHeight="1">
      <c r="A29" s="91"/>
      <c r="B29" s="91" t="s">
        <v>206</v>
      </c>
      <c r="C29" s="285">
        <v>4</v>
      </c>
      <c r="D29" s="92">
        <v>5</v>
      </c>
      <c r="E29" s="92">
        <f t="shared" si="1"/>
        <v>9</v>
      </c>
      <c r="F29" s="93"/>
      <c r="G29" s="163">
        <v>3</v>
      </c>
      <c r="H29" s="105" t="s">
        <v>567</v>
      </c>
      <c r="I29" s="105" t="s">
        <v>202</v>
      </c>
      <c r="J29" s="106">
        <f>SUM(J30:J33)+SUM(C35:C63)</f>
        <v>523</v>
      </c>
      <c r="K29" s="106">
        <f>SUM(K30:K33)+SUM(D35:D63)</f>
        <v>508</v>
      </c>
      <c r="L29" s="106">
        <f>SUM(L30:L33)+SUM(E35:E63)</f>
        <v>1031</v>
      </c>
      <c r="N29" s="288">
        <f>SUM(N30:N33)+SUM(G35:G63)</f>
        <v>347</v>
      </c>
    </row>
    <row r="30" spans="1:14" s="103" customFormat="1" ht="23.1" customHeight="1">
      <c r="A30" s="91"/>
      <c r="B30" s="91" t="s">
        <v>128</v>
      </c>
      <c r="C30" s="285">
        <v>90</v>
      </c>
      <c r="D30" s="92">
        <v>90</v>
      </c>
      <c r="E30" s="92">
        <f t="shared" si="1"/>
        <v>180</v>
      </c>
      <c r="F30" s="93"/>
      <c r="G30" s="163">
        <v>59</v>
      </c>
      <c r="H30" s="91"/>
      <c r="I30" s="91" t="s">
        <v>231</v>
      </c>
      <c r="J30" s="92">
        <v>14</v>
      </c>
      <c r="K30" s="92">
        <v>15</v>
      </c>
      <c r="L30" s="92">
        <f>SUM(J30:K30)</f>
        <v>29</v>
      </c>
      <c r="N30" s="214">
        <v>12</v>
      </c>
    </row>
    <row r="31" spans="1:14" s="103" customFormat="1" ht="23.1" customHeight="1">
      <c r="A31" s="91"/>
      <c r="B31" s="91" t="s">
        <v>208</v>
      </c>
      <c r="C31" s="285">
        <v>1</v>
      </c>
      <c r="D31" s="92">
        <v>0</v>
      </c>
      <c r="E31" s="92">
        <f t="shared" si="1"/>
        <v>1</v>
      </c>
      <c r="F31" s="93"/>
      <c r="G31" s="163">
        <v>1</v>
      </c>
      <c r="H31" s="91"/>
      <c r="I31" s="91" t="s">
        <v>232</v>
      </c>
      <c r="J31" s="92">
        <v>0</v>
      </c>
      <c r="K31" s="92">
        <v>0</v>
      </c>
      <c r="L31" s="92">
        <f>SUM(J31:K31)</f>
        <v>0</v>
      </c>
      <c r="N31" s="214">
        <v>0</v>
      </c>
    </row>
    <row r="32" spans="1:14" s="103" customFormat="1" ht="23.1" customHeight="1">
      <c r="A32" s="91"/>
      <c r="B32" s="91" t="s">
        <v>210</v>
      </c>
      <c r="C32" s="285">
        <v>31</v>
      </c>
      <c r="D32" s="92">
        <v>27</v>
      </c>
      <c r="E32" s="92">
        <f t="shared" si="1"/>
        <v>58</v>
      </c>
      <c r="F32" s="93"/>
      <c r="G32" s="163">
        <v>22</v>
      </c>
      <c r="H32" s="91"/>
      <c r="I32" s="91" t="s">
        <v>234</v>
      </c>
      <c r="J32" s="92">
        <v>1</v>
      </c>
      <c r="K32" s="92">
        <v>1</v>
      </c>
      <c r="L32" s="92">
        <f>SUM(J32:K32)</f>
        <v>2</v>
      </c>
      <c r="N32" s="214">
        <v>2</v>
      </c>
    </row>
    <row r="33" spans="1:14" s="103" customFormat="1" ht="23.1" customHeight="1">
      <c r="A33" s="94"/>
      <c r="B33" s="94" t="s">
        <v>164</v>
      </c>
      <c r="C33" s="289">
        <v>1</v>
      </c>
      <c r="D33" s="95">
        <v>4</v>
      </c>
      <c r="E33" s="95">
        <f t="shared" si="1"/>
        <v>5</v>
      </c>
      <c r="F33" s="100"/>
      <c r="G33" s="290">
        <v>2</v>
      </c>
      <c r="H33" s="94"/>
      <c r="I33" s="94" t="s">
        <v>236</v>
      </c>
      <c r="J33" s="95">
        <v>11</v>
      </c>
      <c r="K33" s="95">
        <v>11</v>
      </c>
      <c r="L33" s="95">
        <f>SUM(J33:K33)</f>
        <v>22</v>
      </c>
      <c r="N33" s="291">
        <v>7</v>
      </c>
    </row>
    <row r="34" spans="1:14" s="103" customFormat="1" ht="23.1" customHeight="1"/>
    <row r="35" spans="1:14" s="103" customFormat="1" ht="22.5" customHeight="1">
      <c r="A35" s="86"/>
      <c r="B35" s="86" t="s">
        <v>259</v>
      </c>
      <c r="C35" s="292">
        <v>2</v>
      </c>
      <c r="D35" s="96">
        <v>2</v>
      </c>
      <c r="E35" s="96">
        <f>SUM(C35:D35)</f>
        <v>4</v>
      </c>
      <c r="F35" s="90"/>
      <c r="G35" s="293">
        <v>1</v>
      </c>
      <c r="H35" s="86"/>
      <c r="I35" s="86" t="s">
        <v>225</v>
      </c>
      <c r="J35" s="96">
        <v>3</v>
      </c>
      <c r="K35" s="96">
        <v>6</v>
      </c>
      <c r="L35" s="96">
        <f>SUM(J35:K35)</f>
        <v>9</v>
      </c>
      <c r="N35" s="294">
        <v>4</v>
      </c>
    </row>
    <row r="36" spans="1:14" s="103" customFormat="1" ht="23.1" customHeight="1">
      <c r="A36" s="91"/>
      <c r="B36" s="91" t="s">
        <v>238</v>
      </c>
      <c r="C36" s="285">
        <v>24</v>
      </c>
      <c r="D36" s="92">
        <v>26</v>
      </c>
      <c r="E36" s="92">
        <f t="shared" ref="E36:E65" si="2">SUM(C36:D36)</f>
        <v>50</v>
      </c>
      <c r="F36" s="93"/>
      <c r="G36" s="163">
        <v>15</v>
      </c>
      <c r="H36" s="91"/>
      <c r="I36" s="91" t="s">
        <v>562</v>
      </c>
      <c r="J36" s="92">
        <v>2</v>
      </c>
      <c r="K36" s="92">
        <v>1</v>
      </c>
      <c r="L36" s="92">
        <f t="shared" ref="L36:L44" si="3">SUM(J36:K36)</f>
        <v>3</v>
      </c>
      <c r="N36" s="214">
        <v>1</v>
      </c>
    </row>
    <row r="37" spans="1:14" s="103" customFormat="1" ht="23.1" customHeight="1">
      <c r="A37" s="91"/>
      <c r="B37" s="91" t="s">
        <v>240</v>
      </c>
      <c r="C37" s="285">
        <v>23</v>
      </c>
      <c r="D37" s="92">
        <v>31</v>
      </c>
      <c r="E37" s="92">
        <f t="shared" si="2"/>
        <v>54</v>
      </c>
      <c r="F37" s="93"/>
      <c r="G37" s="163">
        <v>18</v>
      </c>
      <c r="H37" s="91"/>
      <c r="I37" s="97" t="s">
        <v>219</v>
      </c>
      <c r="J37" s="92">
        <v>11</v>
      </c>
      <c r="K37" s="92">
        <v>11</v>
      </c>
      <c r="L37" s="92">
        <f t="shared" si="3"/>
        <v>22</v>
      </c>
      <c r="N37" s="214">
        <v>10</v>
      </c>
    </row>
    <row r="38" spans="1:14" s="103" customFormat="1" ht="23.1" customHeight="1">
      <c r="A38" s="91"/>
      <c r="B38" s="91" t="s">
        <v>246</v>
      </c>
      <c r="C38" s="285">
        <v>1</v>
      </c>
      <c r="D38" s="92">
        <v>1</v>
      </c>
      <c r="E38" s="92">
        <f t="shared" si="2"/>
        <v>2</v>
      </c>
      <c r="F38" s="93"/>
      <c r="G38" s="163">
        <v>1</v>
      </c>
      <c r="H38" s="91"/>
      <c r="I38" s="91" t="s">
        <v>217</v>
      </c>
      <c r="J38" s="92">
        <v>3</v>
      </c>
      <c r="K38" s="92">
        <v>4</v>
      </c>
      <c r="L38" s="92">
        <f t="shared" si="3"/>
        <v>7</v>
      </c>
      <c r="N38" s="214">
        <v>5</v>
      </c>
    </row>
    <row r="39" spans="1:14" s="103" customFormat="1" ht="23.1" customHeight="1">
      <c r="A39" s="91"/>
      <c r="B39" s="91" t="s">
        <v>244</v>
      </c>
      <c r="C39" s="285">
        <v>8</v>
      </c>
      <c r="D39" s="92">
        <v>6</v>
      </c>
      <c r="E39" s="92">
        <f t="shared" si="2"/>
        <v>14</v>
      </c>
      <c r="F39" s="93"/>
      <c r="G39" s="163">
        <v>7</v>
      </c>
      <c r="H39" s="91"/>
      <c r="I39" s="91" t="s">
        <v>216</v>
      </c>
      <c r="J39" s="92">
        <v>19</v>
      </c>
      <c r="K39" s="92">
        <v>17</v>
      </c>
      <c r="L39" s="92">
        <f t="shared" si="3"/>
        <v>36</v>
      </c>
      <c r="N39" s="214">
        <v>14</v>
      </c>
    </row>
    <row r="40" spans="1:14" s="103" customFormat="1" ht="23.1" customHeight="1">
      <c r="A40" s="91"/>
      <c r="B40" s="91" t="s">
        <v>250</v>
      </c>
      <c r="C40" s="285">
        <v>33</v>
      </c>
      <c r="D40" s="92">
        <v>35</v>
      </c>
      <c r="E40" s="92">
        <f t="shared" si="2"/>
        <v>68</v>
      </c>
      <c r="F40" s="93"/>
      <c r="G40" s="163">
        <v>23</v>
      </c>
      <c r="H40" s="91"/>
      <c r="I40" s="91" t="s">
        <v>214</v>
      </c>
      <c r="J40" s="92">
        <v>79</v>
      </c>
      <c r="K40" s="92">
        <v>80</v>
      </c>
      <c r="L40" s="92">
        <f t="shared" si="3"/>
        <v>159</v>
      </c>
      <c r="N40" s="214">
        <v>48</v>
      </c>
    </row>
    <row r="41" spans="1:14" s="103" customFormat="1" ht="23.1" customHeight="1">
      <c r="A41" s="91"/>
      <c r="B41" s="91" t="s">
        <v>242</v>
      </c>
      <c r="C41" s="285">
        <v>3</v>
      </c>
      <c r="D41" s="92">
        <v>4</v>
      </c>
      <c r="E41" s="92">
        <f t="shared" si="2"/>
        <v>7</v>
      </c>
      <c r="F41" s="93"/>
      <c r="G41" s="163">
        <v>2</v>
      </c>
      <c r="H41" s="91"/>
      <c r="I41" s="91" t="s">
        <v>264</v>
      </c>
      <c r="J41" s="92">
        <v>26</v>
      </c>
      <c r="K41" s="92">
        <v>26</v>
      </c>
      <c r="L41" s="92">
        <f t="shared" si="3"/>
        <v>52</v>
      </c>
      <c r="N41" s="214">
        <v>22</v>
      </c>
    </row>
    <row r="42" spans="1:14" s="103" customFormat="1" ht="23.1" customHeight="1">
      <c r="A42" s="91"/>
      <c r="B42" s="91" t="s">
        <v>213</v>
      </c>
      <c r="C42" s="285">
        <v>7</v>
      </c>
      <c r="D42" s="92">
        <v>10</v>
      </c>
      <c r="E42" s="92">
        <f t="shared" si="2"/>
        <v>17</v>
      </c>
      <c r="F42" s="93"/>
      <c r="G42" s="163">
        <v>6</v>
      </c>
      <c r="H42" s="91"/>
      <c r="I42" s="91" t="s">
        <v>230</v>
      </c>
      <c r="J42" s="92">
        <v>2</v>
      </c>
      <c r="K42" s="92">
        <v>1</v>
      </c>
      <c r="L42" s="92">
        <f t="shared" si="3"/>
        <v>3</v>
      </c>
      <c r="N42" s="214">
        <v>1</v>
      </c>
    </row>
    <row r="43" spans="1:14" s="103" customFormat="1" ht="23.1" customHeight="1">
      <c r="A43" s="91"/>
      <c r="B43" s="91" t="s">
        <v>556</v>
      </c>
      <c r="C43" s="285">
        <v>6</v>
      </c>
      <c r="D43" s="92">
        <v>7</v>
      </c>
      <c r="E43" s="92">
        <f t="shared" si="2"/>
        <v>13</v>
      </c>
      <c r="F43" s="93"/>
      <c r="G43" s="163">
        <v>5</v>
      </c>
      <c r="H43" s="91"/>
      <c r="I43" s="91" t="s">
        <v>227</v>
      </c>
      <c r="J43" s="92">
        <v>0</v>
      </c>
      <c r="K43" s="92">
        <v>1</v>
      </c>
      <c r="L43" s="92">
        <f t="shared" si="3"/>
        <v>1</v>
      </c>
      <c r="N43" s="214">
        <v>1</v>
      </c>
    </row>
    <row r="44" spans="1:14" s="103" customFormat="1" ht="23.1" customHeight="1">
      <c r="A44" s="91"/>
      <c r="B44" s="91" t="s">
        <v>215</v>
      </c>
      <c r="C44" s="285">
        <v>2</v>
      </c>
      <c r="D44" s="92">
        <v>5</v>
      </c>
      <c r="E44" s="92">
        <f t="shared" si="2"/>
        <v>7</v>
      </c>
      <c r="F44" s="93"/>
      <c r="G44" s="163">
        <v>2</v>
      </c>
      <c r="H44" s="91"/>
      <c r="I44" s="91" t="s">
        <v>262</v>
      </c>
      <c r="J44" s="92">
        <v>13</v>
      </c>
      <c r="K44" s="92">
        <v>13</v>
      </c>
      <c r="L44" s="92">
        <f t="shared" si="3"/>
        <v>26</v>
      </c>
      <c r="N44" s="214">
        <v>11</v>
      </c>
    </row>
    <row r="45" spans="1:14" s="103" customFormat="1" ht="23.1" customHeight="1">
      <c r="A45" s="91"/>
      <c r="B45" s="91" t="s">
        <v>549</v>
      </c>
      <c r="C45" s="285">
        <v>0</v>
      </c>
      <c r="D45" s="92">
        <v>1</v>
      </c>
      <c r="E45" s="92">
        <f t="shared" si="2"/>
        <v>1</v>
      </c>
      <c r="F45" s="100"/>
      <c r="G45" s="163">
        <v>1</v>
      </c>
      <c r="H45" s="107"/>
      <c r="I45" s="94"/>
      <c r="J45" s="95"/>
      <c r="K45" s="95"/>
      <c r="L45" s="95"/>
      <c r="M45" s="117"/>
      <c r="N45" s="291"/>
    </row>
    <row r="46" spans="1:14" s="103" customFormat="1" ht="23.1" customHeight="1">
      <c r="A46" s="91"/>
      <c r="B46" s="91" t="s">
        <v>211</v>
      </c>
      <c r="C46" s="285">
        <v>10</v>
      </c>
      <c r="D46" s="92">
        <v>7</v>
      </c>
      <c r="E46" s="92">
        <f t="shared" si="2"/>
        <v>17</v>
      </c>
      <c r="F46" s="93"/>
      <c r="G46" s="163">
        <v>8</v>
      </c>
      <c r="H46" s="105" t="s">
        <v>568</v>
      </c>
      <c r="I46" s="105" t="s">
        <v>202</v>
      </c>
      <c r="J46" s="106">
        <f>SUM(J47:J61)</f>
        <v>145</v>
      </c>
      <c r="K46" s="106">
        <f>SUM(K47:K61)</f>
        <v>146</v>
      </c>
      <c r="L46" s="106">
        <f>J46+K46</f>
        <v>291</v>
      </c>
      <c r="N46" s="288">
        <f>SUM(N47:N61)</f>
        <v>93</v>
      </c>
    </row>
    <row r="47" spans="1:14" s="103" customFormat="1" ht="23.1" customHeight="1">
      <c r="A47" s="91"/>
      <c r="B47" s="91" t="s">
        <v>209</v>
      </c>
      <c r="C47" s="285">
        <v>17</v>
      </c>
      <c r="D47" s="92">
        <v>19</v>
      </c>
      <c r="E47" s="92">
        <f t="shared" si="2"/>
        <v>36</v>
      </c>
      <c r="F47" s="93"/>
      <c r="G47" s="163">
        <v>13</v>
      </c>
      <c r="H47" s="108"/>
      <c r="I47" s="91" t="s">
        <v>233</v>
      </c>
      <c r="J47" s="92">
        <v>19</v>
      </c>
      <c r="K47" s="92">
        <v>19</v>
      </c>
      <c r="L47" s="92">
        <f>SUM(J47:K47)</f>
        <v>38</v>
      </c>
      <c r="N47" s="214">
        <v>12</v>
      </c>
    </row>
    <row r="48" spans="1:14" s="103" customFormat="1" ht="23.1" customHeight="1">
      <c r="A48" s="91"/>
      <c r="B48" s="91" t="s">
        <v>218</v>
      </c>
      <c r="C48" s="285">
        <v>2</v>
      </c>
      <c r="D48" s="92">
        <v>1</v>
      </c>
      <c r="E48" s="92">
        <f t="shared" si="2"/>
        <v>3</v>
      </c>
      <c r="F48" s="93"/>
      <c r="G48" s="163">
        <v>1</v>
      </c>
      <c r="H48" s="91"/>
      <c r="I48" s="91" t="s">
        <v>239</v>
      </c>
      <c r="J48" s="92">
        <v>6</v>
      </c>
      <c r="K48" s="92">
        <v>5</v>
      </c>
      <c r="L48" s="92">
        <f t="shared" ref="L48:L61" si="4">SUM(J48:K48)</f>
        <v>11</v>
      </c>
      <c r="N48" s="214">
        <v>3</v>
      </c>
    </row>
    <row r="49" spans="1:14" s="103" customFormat="1" ht="23.1" customHeight="1">
      <c r="A49" s="91"/>
      <c r="B49" s="91" t="s">
        <v>205</v>
      </c>
      <c r="C49" s="285">
        <v>26</v>
      </c>
      <c r="D49" s="92">
        <v>24</v>
      </c>
      <c r="E49" s="92">
        <f t="shared" si="2"/>
        <v>50</v>
      </c>
      <c r="F49" s="93"/>
      <c r="G49" s="163">
        <v>17</v>
      </c>
      <c r="H49" s="91"/>
      <c r="I49" s="91" t="s">
        <v>235</v>
      </c>
      <c r="J49" s="92">
        <v>11</v>
      </c>
      <c r="K49" s="92">
        <v>8</v>
      </c>
      <c r="L49" s="92">
        <f t="shared" si="4"/>
        <v>19</v>
      </c>
      <c r="N49" s="214">
        <v>7</v>
      </c>
    </row>
    <row r="50" spans="1:14" s="103" customFormat="1" ht="23.1" customHeight="1">
      <c r="A50" s="108"/>
      <c r="B50" s="91" t="s">
        <v>204</v>
      </c>
      <c r="C50" s="285">
        <v>1</v>
      </c>
      <c r="D50" s="92">
        <v>0</v>
      </c>
      <c r="E50" s="92">
        <f t="shared" si="2"/>
        <v>1</v>
      </c>
      <c r="F50" s="93"/>
      <c r="G50" s="163">
        <v>1</v>
      </c>
      <c r="H50" s="91"/>
      <c r="I50" s="91" t="s">
        <v>247</v>
      </c>
      <c r="J50" s="92">
        <v>2</v>
      </c>
      <c r="K50" s="92">
        <v>1</v>
      </c>
      <c r="L50" s="92">
        <f t="shared" si="4"/>
        <v>3</v>
      </c>
      <c r="N50" s="214">
        <v>1</v>
      </c>
    </row>
    <row r="51" spans="1:14" s="103" customFormat="1" ht="23.1" customHeight="1">
      <c r="A51" s="91"/>
      <c r="B51" s="91" t="s">
        <v>207</v>
      </c>
      <c r="C51" s="285">
        <v>23</v>
      </c>
      <c r="D51" s="92">
        <v>16</v>
      </c>
      <c r="E51" s="92">
        <f t="shared" si="2"/>
        <v>39</v>
      </c>
      <c r="F51" s="93"/>
      <c r="G51" s="163">
        <v>15</v>
      </c>
      <c r="H51" s="91"/>
      <c r="I51" s="91" t="s">
        <v>237</v>
      </c>
      <c r="J51" s="92">
        <v>34</v>
      </c>
      <c r="K51" s="92">
        <v>43</v>
      </c>
      <c r="L51" s="92">
        <f t="shared" si="4"/>
        <v>77</v>
      </c>
      <c r="N51" s="214">
        <v>25</v>
      </c>
    </row>
    <row r="52" spans="1:14" s="103" customFormat="1" ht="23.1" customHeight="1">
      <c r="A52" s="91"/>
      <c r="B52" s="91" t="s">
        <v>228</v>
      </c>
      <c r="C52" s="285">
        <v>19</v>
      </c>
      <c r="D52" s="92">
        <v>16</v>
      </c>
      <c r="E52" s="92">
        <f t="shared" si="2"/>
        <v>35</v>
      </c>
      <c r="F52" s="93"/>
      <c r="G52" s="163">
        <v>12</v>
      </c>
      <c r="H52" s="109"/>
      <c r="I52" s="91" t="s">
        <v>550</v>
      </c>
      <c r="J52" s="92">
        <v>3</v>
      </c>
      <c r="K52" s="92">
        <v>4</v>
      </c>
      <c r="L52" s="92">
        <f t="shared" si="4"/>
        <v>7</v>
      </c>
      <c r="N52" s="214">
        <v>2</v>
      </c>
    </row>
    <row r="53" spans="1:14" s="103" customFormat="1" ht="23.1" customHeight="1">
      <c r="A53" s="91"/>
      <c r="B53" s="91" t="s">
        <v>226</v>
      </c>
      <c r="C53" s="285">
        <v>17</v>
      </c>
      <c r="D53" s="92">
        <v>17</v>
      </c>
      <c r="E53" s="92">
        <f t="shared" si="2"/>
        <v>34</v>
      </c>
      <c r="F53" s="93"/>
      <c r="G53" s="163">
        <v>13</v>
      </c>
      <c r="H53" s="91"/>
      <c r="I53" s="91" t="s">
        <v>241</v>
      </c>
      <c r="J53" s="92">
        <v>3</v>
      </c>
      <c r="K53" s="92">
        <v>2</v>
      </c>
      <c r="L53" s="92">
        <f t="shared" si="4"/>
        <v>5</v>
      </c>
      <c r="N53" s="214">
        <v>1</v>
      </c>
    </row>
    <row r="54" spans="1:14" s="103" customFormat="1" ht="23.1" customHeight="1">
      <c r="A54" s="91"/>
      <c r="B54" s="91" t="s">
        <v>229</v>
      </c>
      <c r="C54" s="285">
        <v>71</v>
      </c>
      <c r="D54" s="92">
        <v>68</v>
      </c>
      <c r="E54" s="92">
        <f t="shared" si="2"/>
        <v>139</v>
      </c>
      <c r="F54" s="93"/>
      <c r="G54" s="163">
        <v>37</v>
      </c>
      <c r="H54" s="91"/>
      <c r="I54" s="91" t="s">
        <v>245</v>
      </c>
      <c r="J54" s="92">
        <v>11</v>
      </c>
      <c r="K54" s="92">
        <v>10</v>
      </c>
      <c r="L54" s="92">
        <f t="shared" si="4"/>
        <v>21</v>
      </c>
      <c r="N54" s="214">
        <v>6</v>
      </c>
    </row>
    <row r="55" spans="1:14" s="103" customFormat="1" ht="23.1" customHeight="1">
      <c r="A55" s="91"/>
      <c r="B55" s="91" t="s">
        <v>220</v>
      </c>
      <c r="C55" s="285">
        <v>20</v>
      </c>
      <c r="D55" s="92">
        <v>23</v>
      </c>
      <c r="E55" s="92">
        <f t="shared" si="2"/>
        <v>43</v>
      </c>
      <c r="F55" s="93"/>
      <c r="G55" s="163">
        <v>13</v>
      </c>
      <c r="H55" s="91"/>
      <c r="I55" s="91" t="s">
        <v>243</v>
      </c>
      <c r="J55" s="92">
        <v>2</v>
      </c>
      <c r="K55" s="92">
        <v>1</v>
      </c>
      <c r="L55" s="92">
        <f t="shared" si="4"/>
        <v>3</v>
      </c>
      <c r="N55" s="214">
        <v>1</v>
      </c>
    </row>
    <row r="56" spans="1:14" s="103" customFormat="1" ht="23.1" customHeight="1">
      <c r="A56" s="91"/>
      <c r="B56" s="91" t="s">
        <v>224</v>
      </c>
      <c r="C56" s="285">
        <v>12</v>
      </c>
      <c r="D56" s="92">
        <v>10</v>
      </c>
      <c r="E56" s="92">
        <f t="shared" si="2"/>
        <v>22</v>
      </c>
      <c r="F56" s="93"/>
      <c r="G56" s="163">
        <v>9</v>
      </c>
      <c r="H56" s="91"/>
      <c r="I56" s="91" t="s">
        <v>258</v>
      </c>
      <c r="J56" s="92">
        <v>15</v>
      </c>
      <c r="K56" s="92">
        <v>15</v>
      </c>
      <c r="L56" s="92">
        <f t="shared" si="4"/>
        <v>30</v>
      </c>
      <c r="N56" s="214">
        <v>10</v>
      </c>
    </row>
    <row r="57" spans="1:14" s="103" customFormat="1" ht="23.1" customHeight="1">
      <c r="A57" s="91"/>
      <c r="B57" s="91" t="s">
        <v>222</v>
      </c>
      <c r="C57" s="285">
        <v>4</v>
      </c>
      <c r="D57" s="92">
        <v>4</v>
      </c>
      <c r="E57" s="92">
        <f t="shared" si="2"/>
        <v>8</v>
      </c>
      <c r="F57" s="93"/>
      <c r="G57" s="163">
        <v>3</v>
      </c>
      <c r="H57" s="91"/>
      <c r="I57" s="91" t="s">
        <v>251</v>
      </c>
      <c r="J57" s="92">
        <v>3</v>
      </c>
      <c r="K57" s="92">
        <v>1</v>
      </c>
      <c r="L57" s="92">
        <f t="shared" si="4"/>
        <v>4</v>
      </c>
      <c r="N57" s="214">
        <v>1</v>
      </c>
    </row>
    <row r="58" spans="1:14" s="103" customFormat="1" ht="23.1" customHeight="1">
      <c r="A58" s="91"/>
      <c r="B58" s="91" t="s">
        <v>255</v>
      </c>
      <c r="C58" s="285">
        <v>5</v>
      </c>
      <c r="D58" s="92">
        <v>3</v>
      </c>
      <c r="E58" s="92">
        <f t="shared" si="2"/>
        <v>8</v>
      </c>
      <c r="F58" s="93"/>
      <c r="G58" s="163">
        <v>3</v>
      </c>
      <c r="H58" s="91"/>
      <c r="I58" s="91" t="s">
        <v>249</v>
      </c>
      <c r="J58" s="92">
        <v>29</v>
      </c>
      <c r="K58" s="92">
        <v>31</v>
      </c>
      <c r="L58" s="92">
        <f t="shared" si="4"/>
        <v>60</v>
      </c>
      <c r="N58" s="214">
        <v>18</v>
      </c>
    </row>
    <row r="59" spans="1:14" s="103" customFormat="1" ht="23.1" customHeight="1">
      <c r="A59" s="91"/>
      <c r="B59" s="91" t="s">
        <v>257</v>
      </c>
      <c r="C59" s="285">
        <v>40</v>
      </c>
      <c r="D59" s="92">
        <v>42</v>
      </c>
      <c r="E59" s="92">
        <f t="shared" si="2"/>
        <v>82</v>
      </c>
      <c r="F59" s="93"/>
      <c r="G59" s="163">
        <v>30</v>
      </c>
      <c r="H59" s="91"/>
      <c r="I59" s="91" t="s">
        <v>253</v>
      </c>
      <c r="J59" s="92">
        <v>1</v>
      </c>
      <c r="K59" s="92">
        <v>3</v>
      </c>
      <c r="L59" s="92">
        <v>1</v>
      </c>
      <c r="N59" s="214">
        <v>1</v>
      </c>
    </row>
    <row r="60" spans="1:14" s="103" customFormat="1" ht="23.1" customHeight="1">
      <c r="A60" s="91"/>
      <c r="B60" s="91" t="s">
        <v>223</v>
      </c>
      <c r="C60" s="285">
        <v>36</v>
      </c>
      <c r="D60" s="92">
        <v>22</v>
      </c>
      <c r="E60" s="92">
        <f t="shared" si="2"/>
        <v>58</v>
      </c>
      <c r="F60" s="93"/>
      <c r="G60" s="163">
        <v>18</v>
      </c>
      <c r="H60" s="91"/>
      <c r="I60" s="91" t="s">
        <v>557</v>
      </c>
      <c r="J60" s="92">
        <v>4</v>
      </c>
      <c r="K60" s="92">
        <v>2</v>
      </c>
      <c r="L60" s="92">
        <f t="shared" si="4"/>
        <v>6</v>
      </c>
      <c r="N60" s="214">
        <v>4</v>
      </c>
    </row>
    <row r="61" spans="1:14" s="103" customFormat="1" ht="23.1" customHeight="1">
      <c r="A61" s="91"/>
      <c r="B61" s="91" t="s">
        <v>252</v>
      </c>
      <c r="C61" s="285">
        <v>32</v>
      </c>
      <c r="D61" s="92">
        <v>34</v>
      </c>
      <c r="E61" s="92">
        <f t="shared" si="2"/>
        <v>66</v>
      </c>
      <c r="F61" s="93"/>
      <c r="G61" s="163">
        <v>22</v>
      </c>
      <c r="H61" s="91"/>
      <c r="I61" s="91" t="s">
        <v>256</v>
      </c>
      <c r="J61" s="92">
        <v>2</v>
      </c>
      <c r="K61" s="92">
        <v>1</v>
      </c>
      <c r="L61" s="92">
        <f t="shared" si="4"/>
        <v>3</v>
      </c>
      <c r="N61" s="214">
        <v>1</v>
      </c>
    </row>
    <row r="62" spans="1:14" s="103" customFormat="1" ht="23.1" customHeight="1" thickBot="1">
      <c r="A62" s="91"/>
      <c r="B62" s="91" t="s">
        <v>254</v>
      </c>
      <c r="C62" s="285">
        <v>24</v>
      </c>
      <c r="D62" s="92">
        <v>26</v>
      </c>
      <c r="E62" s="92">
        <f t="shared" si="2"/>
        <v>50</v>
      </c>
      <c r="F62" s="98"/>
      <c r="G62" s="163">
        <v>17</v>
      </c>
      <c r="H62" s="91"/>
      <c r="I62" s="98"/>
      <c r="J62" s="99"/>
      <c r="K62" s="99"/>
      <c r="L62" s="99"/>
      <c r="N62" s="214"/>
    </row>
    <row r="63" spans="1:14" s="103" customFormat="1" ht="23.1" customHeight="1" thickTop="1">
      <c r="A63" s="91"/>
      <c r="B63" s="91" t="s">
        <v>248</v>
      </c>
      <c r="C63" s="285">
        <v>29</v>
      </c>
      <c r="D63" s="92">
        <v>21</v>
      </c>
      <c r="E63" s="95">
        <f t="shared" si="2"/>
        <v>50</v>
      </c>
      <c r="F63" s="93"/>
      <c r="G63" s="163">
        <v>13</v>
      </c>
      <c r="H63" s="295"/>
      <c r="I63" s="105" t="s">
        <v>260</v>
      </c>
      <c r="J63" s="106">
        <f>J64+J79+C84+J92</f>
        <v>726</v>
      </c>
      <c r="K63" s="106">
        <f>K64+K79+D84+K92</f>
        <v>637</v>
      </c>
      <c r="L63" s="106">
        <f>J63+K63</f>
        <v>1363</v>
      </c>
      <c r="N63" s="287">
        <f>N64+N79+G84+N92</f>
        <v>559</v>
      </c>
    </row>
    <row r="64" spans="1:14" s="103" customFormat="1" ht="23.1" customHeight="1">
      <c r="A64" s="87" t="s">
        <v>261</v>
      </c>
      <c r="B64" s="87" t="s">
        <v>202</v>
      </c>
      <c r="C64" s="88">
        <f>SUM(C65,J35:J45)</f>
        <v>175</v>
      </c>
      <c r="D64" s="88">
        <f>SUM(D65,K35:K45)</f>
        <v>177</v>
      </c>
      <c r="E64" s="89">
        <f>SUM(E65,L35:L45)</f>
        <v>352</v>
      </c>
      <c r="F64" s="296"/>
      <c r="G64" s="162">
        <f>G65+SUM(N35:N45)</f>
        <v>128</v>
      </c>
      <c r="H64" s="105" t="s">
        <v>569</v>
      </c>
      <c r="I64" s="105" t="s">
        <v>202</v>
      </c>
      <c r="J64" s="106">
        <f>SUM(J65,C67:C83)</f>
        <v>297</v>
      </c>
      <c r="K64" s="106">
        <f>SUM(K65,D67:D83)</f>
        <v>220</v>
      </c>
      <c r="L64" s="106">
        <f>SUM(L65,E67:E83)</f>
        <v>517</v>
      </c>
      <c r="N64" s="288">
        <f>SUM(N65,G67:G83)</f>
        <v>221</v>
      </c>
    </row>
    <row r="65" spans="1:14" s="103" customFormat="1" ht="23.1" customHeight="1">
      <c r="A65" s="94"/>
      <c r="B65" s="94" t="s">
        <v>221</v>
      </c>
      <c r="C65" s="289">
        <v>17</v>
      </c>
      <c r="D65" s="95">
        <v>17</v>
      </c>
      <c r="E65" s="95">
        <f t="shared" si="2"/>
        <v>34</v>
      </c>
      <c r="F65" s="100"/>
      <c r="G65" s="290">
        <v>11</v>
      </c>
      <c r="H65" s="107"/>
      <c r="I65" s="94" t="s">
        <v>263</v>
      </c>
      <c r="J65" s="95">
        <v>37</v>
      </c>
      <c r="K65" s="95">
        <v>28</v>
      </c>
      <c r="L65" s="95">
        <f>SUM(J65:K65)</f>
        <v>65</v>
      </c>
      <c r="N65" s="291">
        <v>29</v>
      </c>
    </row>
    <row r="66" spans="1:14" s="103" customFormat="1" ht="23.1" customHeight="1">
      <c r="A66" s="110"/>
      <c r="B66" s="110"/>
      <c r="C66" s="120"/>
      <c r="D66" s="111"/>
      <c r="E66" s="111"/>
      <c r="G66" s="111"/>
    </row>
    <row r="67" spans="1:14" s="103" customFormat="1" ht="23.1" customHeight="1">
      <c r="A67" s="86"/>
      <c r="B67" s="86" t="s">
        <v>265</v>
      </c>
      <c r="C67" s="285">
        <v>21</v>
      </c>
      <c r="D67" s="96">
        <v>14</v>
      </c>
      <c r="E67" s="96">
        <f>SUM(C67:D67)</f>
        <v>35</v>
      </c>
      <c r="F67" s="90"/>
      <c r="G67" s="293">
        <v>12</v>
      </c>
      <c r="H67" s="86"/>
      <c r="I67" s="86" t="s">
        <v>292</v>
      </c>
      <c r="J67" s="96">
        <v>7</v>
      </c>
      <c r="K67" s="96">
        <v>5</v>
      </c>
      <c r="L67" s="96">
        <f>SUM(J67:K67)</f>
        <v>12</v>
      </c>
      <c r="N67" s="294">
        <v>5</v>
      </c>
    </row>
    <row r="68" spans="1:14" s="103" customFormat="1" ht="23.1" customHeight="1">
      <c r="A68" s="91"/>
      <c r="B68" s="91" t="s">
        <v>266</v>
      </c>
      <c r="C68" s="285">
        <v>1</v>
      </c>
      <c r="D68" s="92">
        <v>1</v>
      </c>
      <c r="E68" s="92">
        <f t="shared" ref="E68:E83" si="5">SUM(C68:D68)</f>
        <v>2</v>
      </c>
      <c r="F68" s="93"/>
      <c r="G68" s="163">
        <v>1</v>
      </c>
      <c r="H68" s="91"/>
      <c r="I68" s="91" t="s">
        <v>289</v>
      </c>
      <c r="J68" s="92">
        <v>9</v>
      </c>
      <c r="K68" s="92">
        <v>3</v>
      </c>
      <c r="L68" s="92">
        <f t="shared" ref="L68:L78" si="6">SUM(J68:K68)</f>
        <v>12</v>
      </c>
      <c r="N68" s="214">
        <v>5</v>
      </c>
    </row>
    <row r="69" spans="1:14" s="103" customFormat="1" ht="23.1" customHeight="1">
      <c r="A69" s="91"/>
      <c r="B69" s="91" t="s">
        <v>268</v>
      </c>
      <c r="C69" s="285">
        <v>10</v>
      </c>
      <c r="D69" s="92">
        <v>5</v>
      </c>
      <c r="E69" s="92">
        <f t="shared" si="5"/>
        <v>15</v>
      </c>
      <c r="F69" s="93"/>
      <c r="G69" s="163">
        <v>9</v>
      </c>
      <c r="H69" s="91"/>
      <c r="I69" s="91" t="s">
        <v>277</v>
      </c>
      <c r="J69" s="92">
        <v>19</v>
      </c>
      <c r="K69" s="92">
        <v>22</v>
      </c>
      <c r="L69" s="92">
        <f t="shared" si="6"/>
        <v>41</v>
      </c>
      <c r="N69" s="214">
        <v>13</v>
      </c>
    </row>
    <row r="70" spans="1:14" s="103" customFormat="1" ht="23.1" customHeight="1">
      <c r="A70" s="91"/>
      <c r="B70" s="91" t="s">
        <v>271</v>
      </c>
      <c r="C70" s="285">
        <v>5</v>
      </c>
      <c r="D70" s="92">
        <v>6</v>
      </c>
      <c r="E70" s="92">
        <f t="shared" si="5"/>
        <v>11</v>
      </c>
      <c r="F70" s="93"/>
      <c r="G70" s="163">
        <v>4</v>
      </c>
      <c r="H70" s="91"/>
      <c r="I70" s="91" t="s">
        <v>279</v>
      </c>
      <c r="J70" s="92">
        <v>6</v>
      </c>
      <c r="K70" s="92">
        <v>3</v>
      </c>
      <c r="L70" s="92">
        <f t="shared" si="6"/>
        <v>9</v>
      </c>
      <c r="N70" s="214">
        <v>5</v>
      </c>
    </row>
    <row r="71" spans="1:14" s="103" customFormat="1" ht="23.1" customHeight="1">
      <c r="A71" s="91"/>
      <c r="B71" s="97" t="s">
        <v>270</v>
      </c>
      <c r="C71" s="285">
        <v>8</v>
      </c>
      <c r="D71" s="92">
        <v>14</v>
      </c>
      <c r="E71" s="92">
        <f t="shared" si="5"/>
        <v>22</v>
      </c>
      <c r="F71" s="93"/>
      <c r="G71" s="163">
        <v>5</v>
      </c>
      <c r="H71" s="91"/>
      <c r="I71" s="91" t="s">
        <v>268</v>
      </c>
      <c r="J71" s="92">
        <v>6</v>
      </c>
      <c r="K71" s="92">
        <v>6</v>
      </c>
      <c r="L71" s="92">
        <f t="shared" si="6"/>
        <v>12</v>
      </c>
      <c r="N71" s="214">
        <v>7</v>
      </c>
    </row>
    <row r="72" spans="1:14" s="103" customFormat="1" ht="23.1" customHeight="1">
      <c r="A72" s="91"/>
      <c r="B72" s="91" t="s">
        <v>273</v>
      </c>
      <c r="C72" s="285">
        <v>1</v>
      </c>
      <c r="D72" s="92">
        <v>1</v>
      </c>
      <c r="E72" s="92">
        <f t="shared" si="5"/>
        <v>2</v>
      </c>
      <c r="F72" s="93"/>
      <c r="G72" s="163">
        <v>1</v>
      </c>
      <c r="H72" s="91"/>
      <c r="I72" s="91" t="s">
        <v>211</v>
      </c>
      <c r="J72" s="92">
        <v>17</v>
      </c>
      <c r="K72" s="92">
        <v>16</v>
      </c>
      <c r="L72" s="92">
        <f t="shared" si="6"/>
        <v>33</v>
      </c>
      <c r="N72" s="214">
        <v>12</v>
      </c>
    </row>
    <row r="73" spans="1:14" s="103" customFormat="1" ht="23.1" customHeight="1">
      <c r="A73" s="91"/>
      <c r="B73" s="91" t="s">
        <v>272</v>
      </c>
      <c r="C73" s="285">
        <v>24</v>
      </c>
      <c r="D73" s="92">
        <v>25</v>
      </c>
      <c r="E73" s="92">
        <f t="shared" si="5"/>
        <v>49</v>
      </c>
      <c r="F73" s="93"/>
      <c r="G73" s="163">
        <v>18</v>
      </c>
      <c r="H73" s="91"/>
      <c r="I73" s="91" t="s">
        <v>284</v>
      </c>
      <c r="J73" s="92">
        <v>3</v>
      </c>
      <c r="K73" s="92">
        <v>4</v>
      </c>
      <c r="L73" s="92">
        <f t="shared" si="6"/>
        <v>7</v>
      </c>
      <c r="N73" s="214">
        <v>2</v>
      </c>
    </row>
    <row r="74" spans="1:14" s="103" customFormat="1" ht="23.1" customHeight="1">
      <c r="A74" s="91"/>
      <c r="B74" s="91" t="s">
        <v>276</v>
      </c>
      <c r="C74" s="285">
        <v>9</v>
      </c>
      <c r="D74" s="92">
        <v>10</v>
      </c>
      <c r="E74" s="92">
        <f t="shared" si="5"/>
        <v>19</v>
      </c>
      <c r="F74" s="93"/>
      <c r="G74" s="163">
        <v>8</v>
      </c>
      <c r="H74" s="91"/>
      <c r="I74" s="91" t="s">
        <v>271</v>
      </c>
      <c r="J74" s="92">
        <v>3</v>
      </c>
      <c r="K74" s="92">
        <v>6</v>
      </c>
      <c r="L74" s="92">
        <f t="shared" si="6"/>
        <v>9</v>
      </c>
      <c r="N74" s="214">
        <v>2</v>
      </c>
    </row>
    <row r="75" spans="1:14" s="103" customFormat="1" ht="23.1" customHeight="1">
      <c r="A75" s="91"/>
      <c r="B75" s="91" t="s">
        <v>275</v>
      </c>
      <c r="C75" s="285">
        <v>27</v>
      </c>
      <c r="D75" s="92">
        <v>17</v>
      </c>
      <c r="E75" s="92">
        <f t="shared" si="5"/>
        <v>44</v>
      </c>
      <c r="F75" s="93"/>
      <c r="G75" s="163">
        <v>12</v>
      </c>
      <c r="H75" s="91"/>
      <c r="I75" s="91" t="s">
        <v>286</v>
      </c>
      <c r="J75" s="92">
        <v>2</v>
      </c>
      <c r="K75" s="92">
        <v>2</v>
      </c>
      <c r="L75" s="92">
        <f t="shared" si="6"/>
        <v>4</v>
      </c>
      <c r="N75" s="214">
        <v>1</v>
      </c>
    </row>
    <row r="76" spans="1:14" s="103" customFormat="1" ht="23.1" customHeight="1">
      <c r="A76" s="91"/>
      <c r="B76" s="91" t="s">
        <v>278</v>
      </c>
      <c r="C76" s="285">
        <v>8</v>
      </c>
      <c r="D76" s="92">
        <v>4</v>
      </c>
      <c r="E76" s="92">
        <f t="shared" si="5"/>
        <v>12</v>
      </c>
      <c r="F76" s="93"/>
      <c r="G76" s="163">
        <v>7</v>
      </c>
      <c r="H76" s="91"/>
      <c r="I76" s="91" t="s">
        <v>288</v>
      </c>
      <c r="J76" s="92">
        <v>16</v>
      </c>
      <c r="K76" s="92">
        <v>10</v>
      </c>
      <c r="L76" s="92">
        <f t="shared" si="6"/>
        <v>26</v>
      </c>
      <c r="N76" s="214">
        <v>7</v>
      </c>
    </row>
    <row r="77" spans="1:14" s="103" customFormat="1" ht="23.1" customHeight="1">
      <c r="A77" s="91"/>
      <c r="B77" s="91" t="s">
        <v>280</v>
      </c>
      <c r="C77" s="285">
        <v>72</v>
      </c>
      <c r="D77" s="92">
        <v>21</v>
      </c>
      <c r="E77" s="92">
        <f t="shared" si="5"/>
        <v>93</v>
      </c>
      <c r="F77" s="93"/>
      <c r="G77" s="163">
        <v>67</v>
      </c>
      <c r="H77" s="91"/>
      <c r="I77" s="91" t="s">
        <v>170</v>
      </c>
      <c r="J77" s="92">
        <v>1</v>
      </c>
      <c r="K77" s="92">
        <v>1</v>
      </c>
      <c r="L77" s="92">
        <f t="shared" si="6"/>
        <v>2</v>
      </c>
      <c r="N77" s="214">
        <v>1</v>
      </c>
    </row>
    <row r="78" spans="1:14" s="103" customFormat="1" ht="23.1" customHeight="1">
      <c r="A78" s="91"/>
      <c r="B78" s="91" t="s">
        <v>563</v>
      </c>
      <c r="C78" s="103">
        <v>7</v>
      </c>
      <c r="D78" s="92">
        <v>7</v>
      </c>
      <c r="E78" s="92">
        <f t="shared" si="5"/>
        <v>14</v>
      </c>
      <c r="F78" s="94"/>
      <c r="G78" s="163">
        <v>4</v>
      </c>
      <c r="H78" s="91"/>
      <c r="I78" s="94" t="s">
        <v>303</v>
      </c>
      <c r="J78" s="95">
        <v>14</v>
      </c>
      <c r="K78" s="95">
        <v>11</v>
      </c>
      <c r="L78" s="95">
        <f t="shared" si="6"/>
        <v>25</v>
      </c>
      <c r="N78" s="214">
        <v>6</v>
      </c>
    </row>
    <row r="79" spans="1:14" s="103" customFormat="1" ht="23.1" customHeight="1">
      <c r="A79" s="91"/>
      <c r="B79" s="91" t="s">
        <v>281</v>
      </c>
      <c r="C79" s="285">
        <v>9</v>
      </c>
      <c r="D79" s="92">
        <v>9</v>
      </c>
      <c r="E79" s="92">
        <f t="shared" si="5"/>
        <v>18</v>
      </c>
      <c r="F79" s="93"/>
      <c r="G79" s="163">
        <v>7</v>
      </c>
      <c r="H79" s="87" t="s">
        <v>570</v>
      </c>
      <c r="I79" s="105" t="s">
        <v>202</v>
      </c>
      <c r="J79" s="106">
        <f>SUM(J80:J91)</f>
        <v>122</v>
      </c>
      <c r="K79" s="106">
        <f>SUM(K80:K91)</f>
        <v>141</v>
      </c>
      <c r="L79" s="106">
        <f>SUM(L80:L91)</f>
        <v>263</v>
      </c>
      <c r="N79" s="297">
        <f>SUM(N80:N91)</f>
        <v>134</v>
      </c>
    </row>
    <row r="80" spans="1:14" s="103" customFormat="1" ht="23.1" customHeight="1">
      <c r="A80" s="91"/>
      <c r="B80" s="91" t="s">
        <v>283</v>
      </c>
      <c r="C80" s="285">
        <v>9</v>
      </c>
      <c r="D80" s="92">
        <v>10</v>
      </c>
      <c r="E80" s="92">
        <f t="shared" si="5"/>
        <v>19</v>
      </c>
      <c r="F80" s="93"/>
      <c r="G80" s="163">
        <v>6</v>
      </c>
      <c r="H80" s="91"/>
      <c r="I80" s="91" t="s">
        <v>294</v>
      </c>
      <c r="J80" s="92">
        <v>1</v>
      </c>
      <c r="K80" s="92">
        <v>1</v>
      </c>
      <c r="L80" s="92">
        <f>SUM(J80:K80)</f>
        <v>2</v>
      </c>
      <c r="N80" s="214">
        <v>2</v>
      </c>
    </row>
    <row r="81" spans="1:14" s="103" customFormat="1" ht="23.1" customHeight="1">
      <c r="A81" s="91"/>
      <c r="B81" s="91" t="s">
        <v>285</v>
      </c>
      <c r="C81" s="285">
        <v>21</v>
      </c>
      <c r="D81" s="92">
        <v>24</v>
      </c>
      <c r="E81" s="92">
        <f t="shared" si="5"/>
        <v>45</v>
      </c>
      <c r="F81" s="93"/>
      <c r="G81" s="163">
        <v>14</v>
      </c>
      <c r="H81" s="91"/>
      <c r="I81" s="91" t="s">
        <v>293</v>
      </c>
      <c r="J81" s="92">
        <v>7</v>
      </c>
      <c r="K81" s="92">
        <v>6</v>
      </c>
      <c r="L81" s="92">
        <f t="shared" ref="L81:L91" si="7">SUM(J81:K81)</f>
        <v>13</v>
      </c>
      <c r="N81" s="214">
        <v>4</v>
      </c>
    </row>
    <row r="82" spans="1:14" s="103" customFormat="1" ht="23.1" customHeight="1">
      <c r="A82" s="91"/>
      <c r="B82" s="91" t="s">
        <v>287</v>
      </c>
      <c r="C82" s="285">
        <v>19</v>
      </c>
      <c r="D82" s="92">
        <v>13</v>
      </c>
      <c r="E82" s="92">
        <f>SUM(C82:D82)</f>
        <v>32</v>
      </c>
      <c r="F82" s="93"/>
      <c r="G82" s="163">
        <v>10</v>
      </c>
      <c r="H82" s="91"/>
      <c r="I82" s="91" t="s">
        <v>291</v>
      </c>
      <c r="J82" s="92">
        <v>21</v>
      </c>
      <c r="K82" s="92">
        <v>18</v>
      </c>
      <c r="L82" s="92">
        <f t="shared" si="7"/>
        <v>39</v>
      </c>
      <c r="N82" s="214">
        <v>9</v>
      </c>
    </row>
    <row r="83" spans="1:14" s="103" customFormat="1" ht="23.1" customHeight="1">
      <c r="A83" s="94"/>
      <c r="B83" s="94" t="s">
        <v>187</v>
      </c>
      <c r="C83" s="289">
        <v>9</v>
      </c>
      <c r="D83" s="95">
        <v>11</v>
      </c>
      <c r="E83" s="95">
        <f t="shared" si="5"/>
        <v>20</v>
      </c>
      <c r="F83" s="93"/>
      <c r="G83" s="163">
        <v>7</v>
      </c>
      <c r="H83" s="108"/>
      <c r="I83" s="91" t="s">
        <v>290</v>
      </c>
      <c r="J83" s="92">
        <v>10</v>
      </c>
      <c r="K83" s="92">
        <v>10</v>
      </c>
      <c r="L83" s="92">
        <f t="shared" si="7"/>
        <v>20</v>
      </c>
      <c r="N83" s="214">
        <v>7</v>
      </c>
    </row>
    <row r="84" spans="1:14" s="103" customFormat="1" ht="23.1" customHeight="1">
      <c r="A84" s="105" t="s">
        <v>267</v>
      </c>
      <c r="B84" s="105" t="s">
        <v>202</v>
      </c>
      <c r="C84" s="112">
        <f>SUM(C85:C97,J67:J78)</f>
        <v>231</v>
      </c>
      <c r="D84" s="106">
        <f>SUM(D85:D97,K67:K78)</f>
        <v>193</v>
      </c>
      <c r="E84" s="106">
        <f>SUM(E85:E97,L67:L78)</f>
        <v>424</v>
      </c>
      <c r="F84" s="93">
        <v>6007</v>
      </c>
      <c r="G84" s="162">
        <f>SUM(G85:G97,N67:N78)</f>
        <v>155</v>
      </c>
      <c r="H84" s="91"/>
      <c r="I84" s="91" t="s">
        <v>305</v>
      </c>
      <c r="J84" s="92">
        <v>11</v>
      </c>
      <c r="K84" s="92">
        <v>9</v>
      </c>
      <c r="L84" s="92">
        <f t="shared" si="7"/>
        <v>20</v>
      </c>
      <c r="N84" s="214">
        <v>5</v>
      </c>
    </row>
    <row r="85" spans="1:14" s="103" customFormat="1" ht="23.1" customHeight="1">
      <c r="A85" s="91"/>
      <c r="B85" s="91" t="s">
        <v>282</v>
      </c>
      <c r="C85" s="285">
        <v>5</v>
      </c>
      <c r="D85" s="92">
        <v>3</v>
      </c>
      <c r="E85" s="92">
        <f>SUM(C85:D85)</f>
        <v>8</v>
      </c>
      <c r="F85" s="93"/>
      <c r="G85" s="163">
        <v>3</v>
      </c>
      <c r="H85" s="91"/>
      <c r="I85" s="91" t="s">
        <v>307</v>
      </c>
      <c r="J85" s="92">
        <v>29</v>
      </c>
      <c r="K85" s="92">
        <v>55</v>
      </c>
      <c r="L85" s="92">
        <f t="shared" si="7"/>
        <v>84</v>
      </c>
      <c r="N85" s="214">
        <v>76</v>
      </c>
    </row>
    <row r="86" spans="1:14" s="103" customFormat="1" ht="23.1" customHeight="1">
      <c r="A86" s="108"/>
      <c r="B86" s="91" t="s">
        <v>269</v>
      </c>
      <c r="C86" s="285">
        <v>20</v>
      </c>
      <c r="D86" s="92">
        <v>15</v>
      </c>
      <c r="E86" s="92">
        <f t="shared" ref="E86:E97" si="8">SUM(C86:D86)</f>
        <v>35</v>
      </c>
      <c r="F86" s="93"/>
      <c r="G86" s="163">
        <v>12</v>
      </c>
      <c r="H86" s="91"/>
      <c r="I86" s="91" t="s">
        <v>302</v>
      </c>
      <c r="J86" s="92">
        <v>15</v>
      </c>
      <c r="K86" s="92">
        <v>18</v>
      </c>
      <c r="L86" s="92">
        <f t="shared" si="7"/>
        <v>33</v>
      </c>
      <c r="N86" s="214">
        <v>12</v>
      </c>
    </row>
    <row r="87" spans="1:14" s="103" customFormat="1" ht="23.1" customHeight="1">
      <c r="A87" s="91"/>
      <c r="B87" s="207" t="s">
        <v>669</v>
      </c>
      <c r="C87" s="285">
        <v>12</v>
      </c>
      <c r="D87" s="92">
        <v>7</v>
      </c>
      <c r="E87" s="92">
        <f t="shared" si="8"/>
        <v>19</v>
      </c>
      <c r="F87" s="93"/>
      <c r="G87" s="163">
        <v>7</v>
      </c>
      <c r="H87" s="91"/>
      <c r="I87" s="91" t="s">
        <v>309</v>
      </c>
      <c r="J87" s="92">
        <v>6</v>
      </c>
      <c r="K87" s="92">
        <v>5</v>
      </c>
      <c r="L87" s="92">
        <f t="shared" si="7"/>
        <v>11</v>
      </c>
      <c r="N87" s="214">
        <v>4</v>
      </c>
    </row>
    <row r="88" spans="1:14" s="103" customFormat="1" ht="23.1" customHeight="1">
      <c r="A88" s="91"/>
      <c r="B88" s="207" t="s">
        <v>670</v>
      </c>
      <c r="C88" s="285">
        <v>28</v>
      </c>
      <c r="D88" s="92">
        <v>18</v>
      </c>
      <c r="E88" s="92">
        <f t="shared" si="8"/>
        <v>46</v>
      </c>
      <c r="F88" s="93"/>
      <c r="G88" s="163">
        <v>17</v>
      </c>
      <c r="H88" s="91"/>
      <c r="I88" s="91" t="s">
        <v>304</v>
      </c>
      <c r="J88" s="92">
        <v>2</v>
      </c>
      <c r="K88" s="92">
        <v>2</v>
      </c>
      <c r="L88" s="92">
        <f t="shared" si="7"/>
        <v>4</v>
      </c>
      <c r="N88" s="214">
        <v>2</v>
      </c>
    </row>
    <row r="89" spans="1:14" s="103" customFormat="1" ht="23.1" customHeight="1">
      <c r="A89" s="91"/>
      <c r="B89" s="207" t="s">
        <v>671</v>
      </c>
      <c r="C89" s="285">
        <v>8</v>
      </c>
      <c r="D89" s="92">
        <v>5</v>
      </c>
      <c r="E89" s="92">
        <f t="shared" si="8"/>
        <v>13</v>
      </c>
      <c r="F89" s="93"/>
      <c r="G89" s="163">
        <v>5</v>
      </c>
      <c r="H89" s="91"/>
      <c r="I89" s="91" t="s">
        <v>301</v>
      </c>
      <c r="J89" s="92">
        <v>8</v>
      </c>
      <c r="K89" s="92">
        <v>5</v>
      </c>
      <c r="L89" s="92">
        <f t="shared" si="7"/>
        <v>13</v>
      </c>
      <c r="N89" s="214">
        <v>5</v>
      </c>
    </row>
    <row r="90" spans="1:14" s="103" customFormat="1" ht="23.1" customHeight="1">
      <c r="A90" s="91"/>
      <c r="B90" s="207" t="s">
        <v>274</v>
      </c>
      <c r="C90" s="285">
        <v>7</v>
      </c>
      <c r="D90" s="92">
        <v>9</v>
      </c>
      <c r="E90" s="92">
        <f t="shared" si="8"/>
        <v>16</v>
      </c>
      <c r="F90" s="93"/>
      <c r="G90" s="163">
        <v>8</v>
      </c>
      <c r="H90" s="91"/>
      <c r="I90" s="91" t="s">
        <v>299</v>
      </c>
      <c r="J90" s="92">
        <v>12</v>
      </c>
      <c r="K90" s="92">
        <v>11</v>
      </c>
      <c r="L90" s="92">
        <f t="shared" si="7"/>
        <v>23</v>
      </c>
      <c r="N90" s="214">
        <v>7</v>
      </c>
    </row>
    <row r="91" spans="1:14" s="103" customFormat="1" ht="23.1" customHeight="1">
      <c r="A91" s="91"/>
      <c r="B91" s="206" t="s">
        <v>672</v>
      </c>
      <c r="C91" s="285">
        <v>6</v>
      </c>
      <c r="D91" s="92">
        <v>5</v>
      </c>
      <c r="E91" s="92">
        <f t="shared" si="8"/>
        <v>11</v>
      </c>
      <c r="F91" s="93"/>
      <c r="G91" s="163">
        <v>4</v>
      </c>
      <c r="H91" s="91"/>
      <c r="I91" s="94" t="s">
        <v>295</v>
      </c>
      <c r="J91" s="95">
        <v>0</v>
      </c>
      <c r="K91" s="95">
        <v>1</v>
      </c>
      <c r="L91" s="95">
        <f t="shared" si="7"/>
        <v>1</v>
      </c>
      <c r="N91" s="214">
        <v>1</v>
      </c>
    </row>
    <row r="92" spans="1:14" s="103" customFormat="1" ht="23.1" customHeight="1">
      <c r="A92" s="91"/>
      <c r="B92" s="206" t="s">
        <v>298</v>
      </c>
      <c r="C92" s="285">
        <v>0</v>
      </c>
      <c r="D92" s="92">
        <v>1</v>
      </c>
      <c r="E92" s="92">
        <f t="shared" si="8"/>
        <v>1</v>
      </c>
      <c r="F92" s="93"/>
      <c r="G92" s="163">
        <v>1</v>
      </c>
      <c r="H92" s="87" t="s">
        <v>571</v>
      </c>
      <c r="I92" s="105" t="s">
        <v>202</v>
      </c>
      <c r="J92" s="106">
        <f>SUM(J93:J97,C99:C108)</f>
        <v>76</v>
      </c>
      <c r="K92" s="106">
        <f>SUM(K93:K97,D99:D108)</f>
        <v>83</v>
      </c>
      <c r="L92" s="106">
        <f>SUM(L93:L97,E99:E108)</f>
        <v>159</v>
      </c>
      <c r="N92" s="297">
        <f>SUM(N93:N97,G99:G108)</f>
        <v>49</v>
      </c>
    </row>
    <row r="93" spans="1:14" s="103" customFormat="1" ht="23.1" customHeight="1">
      <c r="A93" s="91"/>
      <c r="B93" s="206" t="s">
        <v>296</v>
      </c>
      <c r="C93" s="285">
        <v>10</v>
      </c>
      <c r="D93" s="92">
        <v>7</v>
      </c>
      <c r="E93" s="92">
        <f t="shared" si="8"/>
        <v>17</v>
      </c>
      <c r="F93" s="93"/>
      <c r="G93" s="163">
        <v>8</v>
      </c>
      <c r="H93" s="91"/>
      <c r="I93" s="91" t="s">
        <v>309</v>
      </c>
      <c r="J93" s="92">
        <v>0</v>
      </c>
      <c r="K93" s="92">
        <v>0</v>
      </c>
      <c r="L93" s="92">
        <f>SUM(J93:K93)</f>
        <v>0</v>
      </c>
      <c r="N93" s="214">
        <v>0</v>
      </c>
    </row>
    <row r="94" spans="1:14" s="103" customFormat="1" ht="23.1" customHeight="1">
      <c r="A94" s="91"/>
      <c r="B94" s="207" t="s">
        <v>673</v>
      </c>
      <c r="C94" s="285">
        <v>7</v>
      </c>
      <c r="D94" s="92">
        <v>8</v>
      </c>
      <c r="E94" s="92">
        <f t="shared" si="8"/>
        <v>15</v>
      </c>
      <c r="F94" s="93"/>
      <c r="G94" s="163">
        <v>4</v>
      </c>
      <c r="H94" s="91"/>
      <c r="I94" s="91" t="s">
        <v>297</v>
      </c>
      <c r="J94" s="92">
        <v>1</v>
      </c>
      <c r="K94" s="92">
        <v>3</v>
      </c>
      <c r="L94" s="92">
        <f>SUM(J94:K94)</f>
        <v>4</v>
      </c>
      <c r="N94" s="214">
        <v>1</v>
      </c>
    </row>
    <row r="95" spans="1:14" s="103" customFormat="1" ht="23.1" customHeight="1">
      <c r="A95" s="91"/>
      <c r="B95" s="206" t="s">
        <v>551</v>
      </c>
      <c r="C95" s="285">
        <v>13</v>
      </c>
      <c r="D95" s="92">
        <v>12</v>
      </c>
      <c r="E95" s="92">
        <f t="shared" si="8"/>
        <v>25</v>
      </c>
      <c r="F95" s="93"/>
      <c r="G95" s="163">
        <v>11</v>
      </c>
      <c r="H95" s="91"/>
      <c r="I95" s="91" t="s">
        <v>311</v>
      </c>
      <c r="J95" s="92">
        <v>3</v>
      </c>
      <c r="K95" s="92">
        <v>9</v>
      </c>
      <c r="L95" s="92">
        <f>SUM(J95:K95)</f>
        <v>12</v>
      </c>
      <c r="N95" s="214">
        <v>3</v>
      </c>
    </row>
    <row r="96" spans="1:14" s="103" customFormat="1" ht="23.1" customHeight="1">
      <c r="A96" s="91"/>
      <c r="B96" s="206" t="s">
        <v>300</v>
      </c>
      <c r="C96" s="285">
        <v>7</v>
      </c>
      <c r="D96" s="92">
        <v>7</v>
      </c>
      <c r="E96" s="92">
        <f t="shared" si="8"/>
        <v>14</v>
      </c>
      <c r="F96" s="93"/>
      <c r="G96" s="163">
        <v>6</v>
      </c>
      <c r="H96" s="91"/>
      <c r="I96" s="91" t="s">
        <v>314</v>
      </c>
      <c r="J96" s="92">
        <v>12</v>
      </c>
      <c r="K96" s="92">
        <v>7</v>
      </c>
      <c r="L96" s="92">
        <f>SUM(J96:K96)</f>
        <v>19</v>
      </c>
      <c r="N96" s="214">
        <v>4</v>
      </c>
    </row>
    <row r="97" spans="1:14" s="103" customFormat="1" ht="23.1" customHeight="1">
      <c r="A97" s="94"/>
      <c r="B97" s="208" t="s">
        <v>674</v>
      </c>
      <c r="C97" s="289">
        <v>5</v>
      </c>
      <c r="D97" s="95">
        <v>7</v>
      </c>
      <c r="E97" s="95">
        <f t="shared" si="8"/>
        <v>12</v>
      </c>
      <c r="F97" s="100"/>
      <c r="G97" s="290">
        <v>3</v>
      </c>
      <c r="H97" s="94"/>
      <c r="I97" s="94" t="s">
        <v>310</v>
      </c>
      <c r="J97" s="95">
        <v>4</v>
      </c>
      <c r="K97" s="95">
        <v>5</v>
      </c>
      <c r="L97" s="95">
        <f>SUM(J97:K97)</f>
        <v>9</v>
      </c>
      <c r="N97" s="291">
        <v>3</v>
      </c>
    </row>
    <row r="98" spans="1:14" s="103" customFormat="1" ht="23.1" customHeight="1"/>
    <row r="99" spans="1:14" s="103" customFormat="1" ht="23.1" customHeight="1">
      <c r="A99" s="86"/>
      <c r="B99" s="86" t="s">
        <v>308</v>
      </c>
      <c r="C99" s="292">
        <v>8</v>
      </c>
      <c r="D99" s="96">
        <v>6</v>
      </c>
      <c r="E99" s="96">
        <f>SUM(C99:D99)</f>
        <v>14</v>
      </c>
      <c r="F99" s="90"/>
      <c r="G99" s="293">
        <v>4</v>
      </c>
      <c r="H99" s="113"/>
      <c r="I99" s="86" t="s">
        <v>357</v>
      </c>
      <c r="J99" s="96">
        <v>12</v>
      </c>
      <c r="K99" s="96">
        <v>14</v>
      </c>
      <c r="L99" s="96">
        <f>SUM(J99:K99)</f>
        <v>26</v>
      </c>
      <c r="N99" s="294">
        <v>9</v>
      </c>
    </row>
    <row r="100" spans="1:14" s="103" customFormat="1" ht="23.1" customHeight="1">
      <c r="A100" s="91"/>
      <c r="B100" s="91" t="s">
        <v>306</v>
      </c>
      <c r="C100" s="285">
        <v>10</v>
      </c>
      <c r="D100" s="92">
        <v>8</v>
      </c>
      <c r="E100" s="92">
        <f t="shared" ref="E100:E107" si="9">SUM(C100:D100)</f>
        <v>18</v>
      </c>
      <c r="F100" s="93"/>
      <c r="G100" s="163">
        <v>8</v>
      </c>
      <c r="H100" s="91"/>
      <c r="I100" s="91" t="s">
        <v>312</v>
      </c>
      <c r="J100" s="92">
        <v>10</v>
      </c>
      <c r="K100" s="92">
        <v>12</v>
      </c>
      <c r="L100" s="92">
        <f t="shared" ref="L100:L105" si="10">SUM(J100:K100)</f>
        <v>22</v>
      </c>
      <c r="N100" s="214">
        <v>10</v>
      </c>
    </row>
    <row r="101" spans="1:14" s="103" customFormat="1" ht="23.1" customHeight="1">
      <c r="A101" s="91"/>
      <c r="B101" s="91" t="s">
        <v>327</v>
      </c>
      <c r="C101" s="285">
        <v>2</v>
      </c>
      <c r="D101" s="92">
        <v>2</v>
      </c>
      <c r="E101" s="92">
        <f t="shared" si="9"/>
        <v>4</v>
      </c>
      <c r="F101" s="93"/>
      <c r="G101" s="163">
        <v>1</v>
      </c>
      <c r="H101" s="91"/>
      <c r="I101" s="91" t="s">
        <v>313</v>
      </c>
      <c r="J101" s="92">
        <v>11</v>
      </c>
      <c r="K101" s="92">
        <v>13</v>
      </c>
      <c r="L101" s="92">
        <f t="shared" si="10"/>
        <v>24</v>
      </c>
      <c r="N101" s="214">
        <v>6</v>
      </c>
    </row>
    <row r="102" spans="1:14" s="103" customFormat="1" ht="23.1" customHeight="1">
      <c r="A102" s="91"/>
      <c r="B102" s="91" t="s">
        <v>316</v>
      </c>
      <c r="C102" s="285">
        <v>4</v>
      </c>
      <c r="D102" s="92">
        <v>2</v>
      </c>
      <c r="E102" s="92">
        <f t="shared" si="9"/>
        <v>6</v>
      </c>
      <c r="F102" s="93"/>
      <c r="G102" s="163">
        <v>1</v>
      </c>
      <c r="H102" s="91"/>
      <c r="I102" s="91" t="s">
        <v>299</v>
      </c>
      <c r="J102" s="92">
        <v>10</v>
      </c>
      <c r="K102" s="92">
        <v>11</v>
      </c>
      <c r="L102" s="92">
        <f t="shared" si="10"/>
        <v>21</v>
      </c>
      <c r="N102" s="214">
        <v>7</v>
      </c>
    </row>
    <row r="103" spans="1:14" s="103" customFormat="1" ht="23.1" customHeight="1">
      <c r="A103" s="91"/>
      <c r="B103" s="97" t="s">
        <v>318</v>
      </c>
      <c r="C103" s="285">
        <v>2</v>
      </c>
      <c r="D103" s="92">
        <v>2</v>
      </c>
      <c r="E103" s="92">
        <f t="shared" si="9"/>
        <v>4</v>
      </c>
      <c r="F103" s="93"/>
      <c r="G103" s="163">
        <v>1</v>
      </c>
      <c r="H103" s="91"/>
      <c r="I103" s="91" t="s">
        <v>315</v>
      </c>
      <c r="J103" s="92">
        <v>46</v>
      </c>
      <c r="K103" s="92">
        <v>22</v>
      </c>
      <c r="L103" s="92">
        <f t="shared" si="10"/>
        <v>68</v>
      </c>
      <c r="N103" s="214">
        <v>42</v>
      </c>
    </row>
    <row r="104" spans="1:14" s="103" customFormat="1" ht="23.1" customHeight="1">
      <c r="A104" s="91"/>
      <c r="B104" s="91" t="s">
        <v>320</v>
      </c>
      <c r="C104" s="285">
        <v>10</v>
      </c>
      <c r="D104" s="92">
        <v>9</v>
      </c>
      <c r="E104" s="92">
        <f t="shared" si="9"/>
        <v>19</v>
      </c>
      <c r="F104" s="93"/>
      <c r="G104" s="163">
        <v>7</v>
      </c>
      <c r="H104" s="91"/>
      <c r="I104" s="91" t="s">
        <v>317</v>
      </c>
      <c r="J104" s="92">
        <v>29</v>
      </c>
      <c r="K104" s="92">
        <v>38</v>
      </c>
      <c r="L104" s="92">
        <f t="shared" si="10"/>
        <v>67</v>
      </c>
      <c r="N104" s="214">
        <v>26</v>
      </c>
    </row>
    <row r="105" spans="1:14" s="103" customFormat="1" ht="23.1" customHeight="1">
      <c r="A105" s="91"/>
      <c r="B105" s="91" t="s">
        <v>322</v>
      </c>
      <c r="C105" s="285">
        <v>11</v>
      </c>
      <c r="D105" s="92">
        <v>20</v>
      </c>
      <c r="E105" s="92">
        <f t="shared" si="9"/>
        <v>31</v>
      </c>
      <c r="F105" s="93"/>
      <c r="G105" s="163">
        <v>9</v>
      </c>
      <c r="H105" s="91"/>
      <c r="I105" s="91" t="s">
        <v>323</v>
      </c>
      <c r="J105" s="92">
        <v>5</v>
      </c>
      <c r="K105" s="92">
        <v>4</v>
      </c>
      <c r="L105" s="95">
        <f t="shared" si="10"/>
        <v>9</v>
      </c>
      <c r="N105" s="214">
        <v>4</v>
      </c>
    </row>
    <row r="106" spans="1:14" s="103" customFormat="1" ht="23.1" customHeight="1">
      <c r="A106" s="91"/>
      <c r="B106" s="91" t="s">
        <v>324</v>
      </c>
      <c r="C106" s="285">
        <v>3</v>
      </c>
      <c r="D106" s="92">
        <v>2</v>
      </c>
      <c r="E106" s="92">
        <f t="shared" si="9"/>
        <v>5</v>
      </c>
      <c r="F106" s="101"/>
      <c r="G106" s="163">
        <v>2</v>
      </c>
      <c r="H106" s="114" t="s">
        <v>572</v>
      </c>
      <c r="I106" s="87" t="s">
        <v>202</v>
      </c>
      <c r="J106" s="89">
        <f>SUM(J107:J128)</f>
        <v>128</v>
      </c>
      <c r="K106" s="89">
        <f>SUM(K107:K128)</f>
        <v>127</v>
      </c>
      <c r="L106" s="89">
        <f>SUM(L107:L128)</f>
        <v>255</v>
      </c>
      <c r="N106" s="297">
        <f>SUM(N107:N128)</f>
        <v>105</v>
      </c>
    </row>
    <row r="107" spans="1:14" s="103" customFormat="1" ht="23.1" customHeight="1">
      <c r="A107" s="91"/>
      <c r="B107" s="91" t="s">
        <v>326</v>
      </c>
      <c r="C107" s="285">
        <v>6</v>
      </c>
      <c r="D107" s="92">
        <v>8</v>
      </c>
      <c r="E107" s="92">
        <f t="shared" si="9"/>
        <v>14</v>
      </c>
      <c r="F107" s="93"/>
      <c r="G107" s="163">
        <v>5</v>
      </c>
      <c r="H107" s="91"/>
      <c r="I107" s="91" t="s">
        <v>334</v>
      </c>
      <c r="J107" s="92">
        <v>0</v>
      </c>
      <c r="K107" s="92">
        <v>1</v>
      </c>
      <c r="L107" s="92">
        <f>SUM(J107:K107)</f>
        <v>1</v>
      </c>
      <c r="N107" s="214">
        <v>1</v>
      </c>
    </row>
    <row r="108" spans="1:14" s="103" customFormat="1" ht="21.75" customHeight="1" thickBot="1">
      <c r="A108" s="98"/>
      <c r="B108" s="98"/>
      <c r="C108" s="102"/>
      <c r="D108" s="99"/>
      <c r="E108" s="99"/>
      <c r="F108" s="93"/>
      <c r="G108" s="163"/>
      <c r="H108" s="108"/>
      <c r="I108" s="91" t="s">
        <v>328</v>
      </c>
      <c r="J108" s="92">
        <v>20</v>
      </c>
      <c r="K108" s="92">
        <v>21</v>
      </c>
      <c r="L108" s="92">
        <f t="shared" ref="L108:L128" si="11">SUM(J108:K108)</f>
        <v>41</v>
      </c>
      <c r="N108" s="214">
        <v>18</v>
      </c>
    </row>
    <row r="109" spans="1:14" s="103" customFormat="1" ht="23.1" customHeight="1" thickTop="1">
      <c r="A109" s="105"/>
      <c r="B109" s="105" t="s">
        <v>330</v>
      </c>
      <c r="C109" s="115">
        <f>C110+C125+J106+C130+C137+C144</f>
        <v>1307</v>
      </c>
      <c r="D109" s="116">
        <f>D110+D125+K106+D130+D137+D144</f>
        <v>1350</v>
      </c>
      <c r="E109" s="116">
        <f>C109+D109</f>
        <v>2657</v>
      </c>
      <c r="F109" s="93">
        <v>10006</v>
      </c>
      <c r="G109" s="164">
        <f>G110+G125+N106+G130+G137+G144</f>
        <v>1045</v>
      </c>
      <c r="H109" s="91"/>
      <c r="I109" s="91" t="s">
        <v>329</v>
      </c>
      <c r="J109" s="92">
        <v>1</v>
      </c>
      <c r="K109" s="92">
        <v>1</v>
      </c>
      <c r="L109" s="92">
        <f t="shared" si="11"/>
        <v>2</v>
      </c>
      <c r="N109" s="214">
        <v>1</v>
      </c>
    </row>
    <row r="110" spans="1:14" s="103" customFormat="1" ht="23.1" customHeight="1">
      <c r="A110" s="105" t="s">
        <v>323</v>
      </c>
      <c r="B110" s="105" t="s">
        <v>202</v>
      </c>
      <c r="C110" s="112">
        <f>SUM(C111:C124)</f>
        <v>660</v>
      </c>
      <c r="D110" s="106">
        <f>SUM(D111:D124)</f>
        <v>713</v>
      </c>
      <c r="E110" s="106">
        <f>SUM(E111:E124)</f>
        <v>1341</v>
      </c>
      <c r="F110" s="93">
        <v>10008</v>
      </c>
      <c r="G110" s="165">
        <f>SUM(G111:G124)</f>
        <v>560</v>
      </c>
      <c r="H110" s="91"/>
      <c r="I110" s="91" t="s">
        <v>168</v>
      </c>
      <c r="J110" s="92">
        <v>9</v>
      </c>
      <c r="K110" s="92">
        <v>7</v>
      </c>
      <c r="L110" s="92">
        <f t="shared" si="11"/>
        <v>16</v>
      </c>
      <c r="N110" s="214">
        <v>5</v>
      </c>
    </row>
    <row r="111" spans="1:14" s="103" customFormat="1" ht="23.1" customHeight="1">
      <c r="A111" s="91"/>
      <c r="B111" s="91" t="s">
        <v>333</v>
      </c>
      <c r="C111" s="285">
        <v>79</v>
      </c>
      <c r="D111" s="92">
        <v>75</v>
      </c>
      <c r="E111" s="92">
        <f>SUM(C111:D111)</f>
        <v>154</v>
      </c>
      <c r="F111" s="93"/>
      <c r="G111" s="163">
        <v>68</v>
      </c>
      <c r="H111" s="91"/>
      <c r="I111" s="91" t="s">
        <v>340</v>
      </c>
      <c r="J111" s="92">
        <v>1</v>
      </c>
      <c r="K111" s="92">
        <v>0</v>
      </c>
      <c r="L111" s="92">
        <f t="shared" si="11"/>
        <v>1</v>
      </c>
      <c r="N111" s="214">
        <v>1</v>
      </c>
    </row>
    <row r="112" spans="1:14" s="103" customFormat="1" ht="23.1" customHeight="1">
      <c r="A112" s="91"/>
      <c r="B112" s="91" t="s">
        <v>347</v>
      </c>
      <c r="C112" s="285">
        <v>11</v>
      </c>
      <c r="D112" s="92">
        <v>6</v>
      </c>
      <c r="E112" s="92">
        <f t="shared" ref="E112:E124" si="12">SUM(C112:D112)</f>
        <v>17</v>
      </c>
      <c r="F112" s="93"/>
      <c r="G112" s="163">
        <v>8</v>
      </c>
      <c r="H112" s="91"/>
      <c r="I112" s="91" t="s">
        <v>342</v>
      </c>
      <c r="J112" s="92">
        <v>3</v>
      </c>
      <c r="K112" s="92">
        <v>3</v>
      </c>
      <c r="L112" s="92">
        <f t="shared" si="11"/>
        <v>6</v>
      </c>
      <c r="N112" s="214">
        <v>2</v>
      </c>
    </row>
    <row r="113" spans="1:14" s="103" customFormat="1" ht="23.1" customHeight="1">
      <c r="A113" s="91"/>
      <c r="B113" s="91" t="s">
        <v>345</v>
      </c>
      <c r="C113" s="285">
        <v>40</v>
      </c>
      <c r="D113" s="92">
        <v>43</v>
      </c>
      <c r="E113" s="92">
        <f t="shared" si="12"/>
        <v>83</v>
      </c>
      <c r="F113" s="93"/>
      <c r="G113" s="163">
        <v>35</v>
      </c>
      <c r="H113" s="91"/>
      <c r="I113" s="91" t="s">
        <v>354</v>
      </c>
      <c r="J113" s="92">
        <v>9</v>
      </c>
      <c r="K113" s="92">
        <v>12</v>
      </c>
      <c r="L113" s="92">
        <f t="shared" si="11"/>
        <v>21</v>
      </c>
      <c r="N113" s="214">
        <v>11</v>
      </c>
    </row>
    <row r="114" spans="1:14" s="103" customFormat="1" ht="23.1" customHeight="1">
      <c r="A114" s="91"/>
      <c r="B114" s="91" t="s">
        <v>323</v>
      </c>
      <c r="C114" s="285">
        <v>47</v>
      </c>
      <c r="D114" s="92">
        <v>64</v>
      </c>
      <c r="E114" s="92">
        <f t="shared" si="12"/>
        <v>111</v>
      </c>
      <c r="F114" s="93"/>
      <c r="G114" s="163">
        <v>41</v>
      </c>
      <c r="H114" s="91"/>
      <c r="I114" s="91" t="s">
        <v>331</v>
      </c>
      <c r="J114" s="92">
        <v>4</v>
      </c>
      <c r="K114" s="92">
        <v>1</v>
      </c>
      <c r="L114" s="92">
        <f t="shared" si="11"/>
        <v>5</v>
      </c>
      <c r="N114" s="214">
        <v>3</v>
      </c>
    </row>
    <row r="115" spans="1:14" s="103" customFormat="1" ht="23.1" customHeight="1">
      <c r="A115" s="91"/>
      <c r="B115" s="91" t="s">
        <v>348</v>
      </c>
      <c r="C115" s="285">
        <v>28</v>
      </c>
      <c r="D115" s="92">
        <v>26</v>
      </c>
      <c r="E115" s="92">
        <v>22</v>
      </c>
      <c r="F115" s="93"/>
      <c r="G115" s="163">
        <v>22</v>
      </c>
      <c r="H115" s="91"/>
      <c r="I115" s="91" t="s">
        <v>332</v>
      </c>
      <c r="J115" s="92">
        <v>2</v>
      </c>
      <c r="K115" s="92">
        <v>1</v>
      </c>
      <c r="L115" s="92">
        <f t="shared" si="11"/>
        <v>3</v>
      </c>
      <c r="N115" s="214">
        <v>2</v>
      </c>
    </row>
    <row r="116" spans="1:14" s="103" customFormat="1" ht="23.1" customHeight="1">
      <c r="A116" s="91"/>
      <c r="B116" s="91" t="s">
        <v>343</v>
      </c>
      <c r="C116" s="285">
        <v>108</v>
      </c>
      <c r="D116" s="92">
        <v>119</v>
      </c>
      <c r="E116" s="92">
        <f t="shared" si="12"/>
        <v>227</v>
      </c>
      <c r="F116" s="93"/>
      <c r="G116" s="163">
        <v>96</v>
      </c>
      <c r="H116" s="91"/>
      <c r="I116" s="91" t="s">
        <v>336</v>
      </c>
      <c r="J116" s="92">
        <v>2</v>
      </c>
      <c r="K116" s="92">
        <v>4</v>
      </c>
      <c r="L116" s="92">
        <f t="shared" si="11"/>
        <v>6</v>
      </c>
      <c r="N116" s="214">
        <v>2</v>
      </c>
    </row>
    <row r="117" spans="1:14" s="103" customFormat="1" ht="23.1" customHeight="1">
      <c r="A117" s="91"/>
      <c r="B117" s="91" t="s">
        <v>351</v>
      </c>
      <c r="C117" s="285">
        <v>3</v>
      </c>
      <c r="D117" s="92">
        <v>2</v>
      </c>
      <c r="E117" s="92">
        <f t="shared" si="12"/>
        <v>5</v>
      </c>
      <c r="F117" s="93"/>
      <c r="G117" s="163">
        <v>2</v>
      </c>
      <c r="H117" s="91"/>
      <c r="I117" s="91" t="s">
        <v>356</v>
      </c>
      <c r="J117" s="92">
        <v>10</v>
      </c>
      <c r="K117" s="92">
        <v>14</v>
      </c>
      <c r="L117" s="92">
        <f t="shared" si="11"/>
        <v>24</v>
      </c>
      <c r="N117" s="214">
        <v>8</v>
      </c>
    </row>
    <row r="118" spans="1:14" s="103" customFormat="1" ht="23.1" customHeight="1">
      <c r="A118" s="91"/>
      <c r="B118" s="91" t="s">
        <v>350</v>
      </c>
      <c r="C118" s="285">
        <v>8</v>
      </c>
      <c r="D118" s="92">
        <v>8</v>
      </c>
      <c r="E118" s="92">
        <f t="shared" si="12"/>
        <v>16</v>
      </c>
      <c r="F118" s="93"/>
      <c r="G118" s="163">
        <v>9</v>
      </c>
      <c r="H118" s="91"/>
      <c r="I118" s="91" t="s">
        <v>344</v>
      </c>
      <c r="J118" s="92">
        <v>17</v>
      </c>
      <c r="K118" s="92">
        <v>15</v>
      </c>
      <c r="L118" s="92">
        <f t="shared" si="11"/>
        <v>32</v>
      </c>
      <c r="N118" s="214">
        <v>10</v>
      </c>
    </row>
    <row r="119" spans="1:14" s="103" customFormat="1" ht="23.1" customHeight="1">
      <c r="A119" s="91"/>
      <c r="B119" s="91" t="s">
        <v>341</v>
      </c>
      <c r="C119" s="285">
        <v>87</v>
      </c>
      <c r="D119" s="92">
        <v>103</v>
      </c>
      <c r="E119" s="92">
        <f t="shared" si="12"/>
        <v>190</v>
      </c>
      <c r="F119" s="93"/>
      <c r="G119" s="163">
        <v>76</v>
      </c>
      <c r="H119" s="91"/>
      <c r="I119" s="91" t="s">
        <v>655</v>
      </c>
      <c r="J119" s="92">
        <v>1</v>
      </c>
      <c r="K119" s="92">
        <v>0</v>
      </c>
      <c r="L119" s="92">
        <f t="shared" si="11"/>
        <v>1</v>
      </c>
      <c r="N119" s="214">
        <v>1</v>
      </c>
    </row>
    <row r="120" spans="1:14" s="103" customFormat="1" ht="23.1" customHeight="1">
      <c r="A120" s="91"/>
      <c r="B120" s="91" t="s">
        <v>339</v>
      </c>
      <c r="C120" s="285">
        <v>94</v>
      </c>
      <c r="D120" s="92">
        <v>89</v>
      </c>
      <c r="E120" s="92">
        <f t="shared" si="12"/>
        <v>183</v>
      </c>
      <c r="F120" s="93"/>
      <c r="G120" s="163">
        <v>66</v>
      </c>
      <c r="H120" s="91"/>
      <c r="I120" s="206" t="s">
        <v>338</v>
      </c>
      <c r="J120" s="92">
        <v>8</v>
      </c>
      <c r="K120" s="92">
        <v>8</v>
      </c>
      <c r="L120" s="92">
        <f t="shared" si="11"/>
        <v>16</v>
      </c>
      <c r="N120" s="214">
        <v>7</v>
      </c>
    </row>
    <row r="121" spans="1:14" s="103" customFormat="1" ht="23.1" customHeight="1">
      <c r="A121" s="91"/>
      <c r="B121" s="91" t="s">
        <v>337</v>
      </c>
      <c r="C121" s="285">
        <v>72</v>
      </c>
      <c r="D121" s="92">
        <v>78</v>
      </c>
      <c r="E121" s="92">
        <f t="shared" si="12"/>
        <v>150</v>
      </c>
      <c r="F121" s="93"/>
      <c r="G121" s="163">
        <v>66</v>
      </c>
      <c r="H121" s="91"/>
      <c r="I121" s="206" t="s">
        <v>675</v>
      </c>
      <c r="J121" s="92">
        <v>1</v>
      </c>
      <c r="K121" s="92">
        <v>0</v>
      </c>
      <c r="L121" s="92">
        <f t="shared" si="11"/>
        <v>1</v>
      </c>
      <c r="N121" s="214">
        <v>1</v>
      </c>
    </row>
    <row r="122" spans="1:14" s="103" customFormat="1" ht="23.1" customHeight="1">
      <c r="A122" s="91"/>
      <c r="B122" s="91" t="s">
        <v>355</v>
      </c>
      <c r="C122" s="285">
        <v>36</v>
      </c>
      <c r="D122" s="92">
        <v>40</v>
      </c>
      <c r="E122" s="92">
        <f t="shared" si="12"/>
        <v>76</v>
      </c>
      <c r="F122" s="93"/>
      <c r="G122" s="163">
        <v>26</v>
      </c>
      <c r="H122" s="91"/>
      <c r="I122" s="206" t="s">
        <v>358</v>
      </c>
      <c r="J122" s="92">
        <v>4</v>
      </c>
      <c r="K122" s="92">
        <v>8</v>
      </c>
      <c r="L122" s="92">
        <f t="shared" si="11"/>
        <v>12</v>
      </c>
      <c r="N122" s="214">
        <v>5</v>
      </c>
    </row>
    <row r="123" spans="1:14" s="103" customFormat="1" ht="23.1" customHeight="1">
      <c r="A123" s="91"/>
      <c r="B123" s="91" t="s">
        <v>335</v>
      </c>
      <c r="C123" s="285">
        <v>44</v>
      </c>
      <c r="D123" s="92">
        <v>57</v>
      </c>
      <c r="E123" s="92">
        <f t="shared" si="12"/>
        <v>101</v>
      </c>
      <c r="F123" s="93"/>
      <c r="G123" s="163">
        <v>43</v>
      </c>
      <c r="H123" s="91"/>
      <c r="I123" s="206" t="s">
        <v>359</v>
      </c>
      <c r="J123" s="92">
        <v>8</v>
      </c>
      <c r="K123" s="92">
        <v>7</v>
      </c>
      <c r="L123" s="92">
        <f t="shared" si="11"/>
        <v>15</v>
      </c>
      <c r="N123" s="214">
        <v>7</v>
      </c>
    </row>
    <row r="124" spans="1:14" s="103" customFormat="1" ht="23.1" customHeight="1">
      <c r="A124" s="94"/>
      <c r="B124" s="94" t="s">
        <v>353</v>
      </c>
      <c r="C124" s="289">
        <v>3</v>
      </c>
      <c r="D124" s="95">
        <v>3</v>
      </c>
      <c r="E124" s="95">
        <f t="shared" si="12"/>
        <v>6</v>
      </c>
      <c r="F124" s="93"/>
      <c r="G124" s="163">
        <v>2</v>
      </c>
      <c r="H124" s="91"/>
      <c r="I124" s="207" t="s">
        <v>352</v>
      </c>
      <c r="J124" s="92">
        <v>1</v>
      </c>
      <c r="K124" s="92">
        <v>0</v>
      </c>
      <c r="L124" s="92">
        <f t="shared" si="11"/>
        <v>1</v>
      </c>
      <c r="N124" s="214">
        <v>1</v>
      </c>
    </row>
    <row r="125" spans="1:14" s="103" customFormat="1" ht="23.1" customHeight="1">
      <c r="A125" s="105" t="s">
        <v>315</v>
      </c>
      <c r="B125" s="105" t="s">
        <v>202</v>
      </c>
      <c r="C125" s="112">
        <f>SUM(C126:C128,J99:J105)</f>
        <v>144</v>
      </c>
      <c r="D125" s="106">
        <f>SUM(D126:D128,K99:K105)</f>
        <v>138</v>
      </c>
      <c r="E125" s="106">
        <f>SUM(E126:E128,L99:L105)</f>
        <v>282</v>
      </c>
      <c r="F125" s="93">
        <v>10026</v>
      </c>
      <c r="G125" s="162">
        <f>SUM(G126:G128,N99:N105)</f>
        <v>123</v>
      </c>
      <c r="H125" s="91"/>
      <c r="I125" s="206" t="s">
        <v>361</v>
      </c>
      <c r="J125" s="92">
        <v>5</v>
      </c>
      <c r="K125" s="92">
        <v>4</v>
      </c>
      <c r="L125" s="92">
        <f t="shared" si="11"/>
        <v>9</v>
      </c>
      <c r="N125" s="214">
        <v>4</v>
      </c>
    </row>
    <row r="126" spans="1:14" s="103" customFormat="1" ht="23.1" customHeight="1">
      <c r="A126" s="93"/>
      <c r="B126" s="91" t="s">
        <v>321</v>
      </c>
      <c r="C126" s="285">
        <v>2</v>
      </c>
      <c r="D126" s="92">
        <v>2</v>
      </c>
      <c r="E126" s="92">
        <f>SUM(C126:D126)</f>
        <v>4</v>
      </c>
      <c r="F126" s="93"/>
      <c r="G126" s="163">
        <v>2</v>
      </c>
      <c r="H126" s="91"/>
      <c r="I126" s="206" t="s">
        <v>346</v>
      </c>
      <c r="J126" s="92">
        <v>16</v>
      </c>
      <c r="K126" s="92">
        <v>16</v>
      </c>
      <c r="L126" s="92">
        <f t="shared" si="11"/>
        <v>32</v>
      </c>
      <c r="N126" s="214">
        <v>12</v>
      </c>
    </row>
    <row r="127" spans="1:14" s="103" customFormat="1" ht="23.1" customHeight="1">
      <c r="A127" s="93"/>
      <c r="B127" s="91" t="s">
        <v>319</v>
      </c>
      <c r="C127" s="285">
        <v>1</v>
      </c>
      <c r="D127" s="92">
        <v>1</v>
      </c>
      <c r="E127" s="92">
        <f>SUM(C127:D127)</f>
        <v>2</v>
      </c>
      <c r="F127" s="93"/>
      <c r="G127" s="163">
        <v>1</v>
      </c>
      <c r="H127" s="91"/>
      <c r="I127" s="206" t="s">
        <v>349</v>
      </c>
      <c r="J127" s="92">
        <v>3</v>
      </c>
      <c r="K127" s="92">
        <v>2</v>
      </c>
      <c r="L127" s="92">
        <f t="shared" si="11"/>
        <v>5</v>
      </c>
      <c r="N127" s="214">
        <v>2</v>
      </c>
    </row>
    <row r="128" spans="1:14" s="103" customFormat="1" ht="23.1" customHeight="1">
      <c r="A128" s="94"/>
      <c r="B128" s="94" t="s">
        <v>325</v>
      </c>
      <c r="C128" s="289">
        <v>18</v>
      </c>
      <c r="D128" s="95">
        <v>21</v>
      </c>
      <c r="E128" s="95">
        <f>SUM(C128:D128)</f>
        <v>39</v>
      </c>
      <c r="F128" s="100"/>
      <c r="G128" s="290">
        <v>16</v>
      </c>
      <c r="H128" s="94"/>
      <c r="I128" s="208" t="s">
        <v>676</v>
      </c>
      <c r="J128" s="95">
        <v>3</v>
      </c>
      <c r="K128" s="95">
        <v>2</v>
      </c>
      <c r="L128" s="95">
        <f t="shared" si="11"/>
        <v>5</v>
      </c>
      <c r="M128" s="117"/>
      <c r="N128" s="291">
        <v>1</v>
      </c>
    </row>
    <row r="129" spans="1:14" s="103" customFormat="1" ht="23.1" customHeight="1">
      <c r="N129" s="298"/>
    </row>
    <row r="130" spans="1:14" s="103" customFormat="1" ht="23.1" customHeight="1">
      <c r="A130" s="87" t="s">
        <v>363</v>
      </c>
      <c r="B130" s="87" t="s">
        <v>202</v>
      </c>
      <c r="C130" s="88">
        <f>SUM(C131:C136)</f>
        <v>88</v>
      </c>
      <c r="D130" s="89">
        <f>SUM(D131:D136)</f>
        <v>85</v>
      </c>
      <c r="E130" s="89">
        <f>SUM(E131:E136)</f>
        <v>173</v>
      </c>
      <c r="F130" s="90">
        <v>13018</v>
      </c>
      <c r="G130" s="162">
        <f>SUM(G131:G136)</f>
        <v>51</v>
      </c>
      <c r="H130" s="86"/>
      <c r="I130" s="86" t="s">
        <v>369</v>
      </c>
      <c r="J130" s="96">
        <v>9</v>
      </c>
      <c r="K130" s="96">
        <v>9</v>
      </c>
      <c r="L130" s="96">
        <f>SUM(J130:K130)</f>
        <v>18</v>
      </c>
      <c r="N130" s="294">
        <v>7</v>
      </c>
    </row>
    <row r="131" spans="1:14" s="103" customFormat="1" ht="23.1" customHeight="1">
      <c r="A131" s="91"/>
      <c r="B131" s="91" t="s">
        <v>372</v>
      </c>
      <c r="C131" s="285">
        <v>1</v>
      </c>
      <c r="D131" s="92">
        <v>5</v>
      </c>
      <c r="E131" s="92">
        <f>SUM(C131:D131)</f>
        <v>6</v>
      </c>
      <c r="F131" s="93"/>
      <c r="G131" s="163">
        <v>1</v>
      </c>
      <c r="H131" s="91"/>
      <c r="I131" s="91" t="s">
        <v>371</v>
      </c>
      <c r="J131" s="92">
        <v>1</v>
      </c>
      <c r="K131" s="92">
        <v>1</v>
      </c>
      <c r="L131" s="92">
        <f t="shared" ref="L131:L142" si="13">SUM(J131:K131)</f>
        <v>2</v>
      </c>
      <c r="N131" s="214">
        <v>1</v>
      </c>
    </row>
    <row r="132" spans="1:14" s="103" customFormat="1" ht="23.1" customHeight="1">
      <c r="A132" s="91"/>
      <c r="B132" s="97" t="s">
        <v>370</v>
      </c>
      <c r="C132" s="285">
        <v>2</v>
      </c>
      <c r="D132" s="92">
        <v>1</v>
      </c>
      <c r="E132" s="92">
        <f t="shared" ref="E132:E136" si="14">SUM(C132:D132)</f>
        <v>3</v>
      </c>
      <c r="F132" s="93"/>
      <c r="G132" s="163">
        <v>1</v>
      </c>
      <c r="H132" s="91"/>
      <c r="I132" s="91" t="s">
        <v>377</v>
      </c>
      <c r="J132" s="92">
        <v>13</v>
      </c>
      <c r="K132" s="92">
        <v>12</v>
      </c>
      <c r="L132" s="92">
        <f t="shared" si="13"/>
        <v>25</v>
      </c>
      <c r="N132" s="214">
        <v>6</v>
      </c>
    </row>
    <row r="133" spans="1:14" s="103" customFormat="1" ht="23.1" customHeight="1">
      <c r="A133" s="91"/>
      <c r="B133" s="91" t="s">
        <v>365</v>
      </c>
      <c r="C133" s="285">
        <v>7</v>
      </c>
      <c r="D133" s="92">
        <v>7</v>
      </c>
      <c r="E133" s="92">
        <f t="shared" si="14"/>
        <v>14</v>
      </c>
      <c r="F133" s="93"/>
      <c r="G133" s="163">
        <v>7</v>
      </c>
      <c r="H133" s="91"/>
      <c r="I133" s="91" t="s">
        <v>375</v>
      </c>
      <c r="J133" s="92">
        <v>9</v>
      </c>
      <c r="K133" s="92">
        <v>11</v>
      </c>
      <c r="L133" s="92">
        <f t="shared" si="13"/>
        <v>20</v>
      </c>
      <c r="N133" s="214">
        <v>6</v>
      </c>
    </row>
    <row r="134" spans="1:14" s="103" customFormat="1" ht="23.1" customHeight="1">
      <c r="A134" s="91"/>
      <c r="B134" s="91" t="s">
        <v>368</v>
      </c>
      <c r="C134" s="285">
        <v>40</v>
      </c>
      <c r="D134" s="92">
        <v>39</v>
      </c>
      <c r="E134" s="92">
        <f t="shared" si="14"/>
        <v>79</v>
      </c>
      <c r="F134" s="93"/>
      <c r="G134" s="163">
        <v>21</v>
      </c>
      <c r="H134" s="91"/>
      <c r="I134" s="91" t="s">
        <v>373</v>
      </c>
      <c r="J134" s="92">
        <v>12</v>
      </c>
      <c r="K134" s="92">
        <v>12</v>
      </c>
      <c r="L134" s="92">
        <f t="shared" si="13"/>
        <v>24</v>
      </c>
      <c r="N134" s="214">
        <v>12</v>
      </c>
    </row>
    <row r="135" spans="1:14" s="103" customFormat="1" ht="23.1" customHeight="1">
      <c r="A135" s="91"/>
      <c r="B135" s="91" t="s">
        <v>560</v>
      </c>
      <c r="C135" s="285">
        <v>18</v>
      </c>
      <c r="D135" s="92">
        <v>19</v>
      </c>
      <c r="E135" s="92">
        <f t="shared" si="14"/>
        <v>37</v>
      </c>
      <c r="F135" s="93"/>
      <c r="G135" s="163">
        <v>12</v>
      </c>
      <c r="H135" s="91"/>
      <c r="I135" s="91" t="s">
        <v>304</v>
      </c>
      <c r="J135" s="92">
        <v>1</v>
      </c>
      <c r="K135" s="92">
        <v>1</v>
      </c>
      <c r="L135" s="92">
        <f t="shared" si="13"/>
        <v>2</v>
      </c>
      <c r="N135" s="214">
        <v>1</v>
      </c>
    </row>
    <row r="136" spans="1:14" s="103" customFormat="1" ht="23.1" customHeight="1">
      <c r="A136" s="94"/>
      <c r="B136" s="94" t="s">
        <v>374</v>
      </c>
      <c r="C136" s="289">
        <v>20</v>
      </c>
      <c r="D136" s="95">
        <v>14</v>
      </c>
      <c r="E136" s="95">
        <f t="shared" si="14"/>
        <v>34</v>
      </c>
      <c r="F136" s="93"/>
      <c r="G136" s="163">
        <v>9</v>
      </c>
      <c r="H136" s="91"/>
      <c r="I136" s="91" t="s">
        <v>410</v>
      </c>
      <c r="J136" s="92">
        <v>6</v>
      </c>
      <c r="K136" s="92">
        <v>6</v>
      </c>
      <c r="L136" s="92">
        <f t="shared" si="13"/>
        <v>12</v>
      </c>
      <c r="N136" s="214">
        <v>3</v>
      </c>
    </row>
    <row r="137" spans="1:14" s="103" customFormat="1" ht="23.1" customHeight="1">
      <c r="A137" s="105" t="s">
        <v>376</v>
      </c>
      <c r="B137" s="105" t="s">
        <v>202</v>
      </c>
      <c r="C137" s="112">
        <f>SUM(C138:C143)</f>
        <v>48</v>
      </c>
      <c r="D137" s="106">
        <f>SUM(D138:D143)</f>
        <v>46</v>
      </c>
      <c r="E137" s="106">
        <f>SUM(E138:E143)</f>
        <v>94</v>
      </c>
      <c r="F137" s="93">
        <v>13026</v>
      </c>
      <c r="G137" s="162">
        <f>SUM(G138:G143)</f>
        <v>28</v>
      </c>
      <c r="H137" s="91"/>
      <c r="I137" s="91" t="s">
        <v>381</v>
      </c>
      <c r="J137" s="92">
        <v>15</v>
      </c>
      <c r="K137" s="92">
        <v>12</v>
      </c>
      <c r="L137" s="92">
        <f t="shared" si="13"/>
        <v>27</v>
      </c>
      <c r="N137" s="214">
        <v>8</v>
      </c>
    </row>
    <row r="138" spans="1:14" s="103" customFormat="1" ht="23.1" customHeight="1">
      <c r="A138" s="108"/>
      <c r="B138" s="91" t="s">
        <v>378</v>
      </c>
      <c r="C138" s="285">
        <v>20</v>
      </c>
      <c r="D138" s="92">
        <v>17</v>
      </c>
      <c r="E138" s="92">
        <f t="shared" ref="E138:E143" si="15">SUM(C138:D138)</f>
        <v>37</v>
      </c>
      <c r="F138" s="93"/>
      <c r="G138" s="163">
        <v>11</v>
      </c>
      <c r="H138" s="91"/>
      <c r="I138" s="91" t="s">
        <v>309</v>
      </c>
      <c r="J138" s="92">
        <v>3</v>
      </c>
      <c r="K138" s="92">
        <v>1</v>
      </c>
      <c r="L138" s="92">
        <f t="shared" si="13"/>
        <v>4</v>
      </c>
      <c r="N138" s="214">
        <v>2</v>
      </c>
    </row>
    <row r="139" spans="1:14" s="103" customFormat="1" ht="23.1" customHeight="1">
      <c r="A139" s="91"/>
      <c r="B139" s="91" t="s">
        <v>379</v>
      </c>
      <c r="C139" s="285">
        <v>4</v>
      </c>
      <c r="D139" s="92">
        <v>1</v>
      </c>
      <c r="E139" s="92">
        <f t="shared" si="15"/>
        <v>5</v>
      </c>
      <c r="F139" s="93"/>
      <c r="G139" s="163">
        <v>3</v>
      </c>
      <c r="H139" s="91"/>
      <c r="I139" s="91" t="s">
        <v>384</v>
      </c>
      <c r="J139" s="92">
        <v>3</v>
      </c>
      <c r="K139" s="92">
        <v>4</v>
      </c>
      <c r="L139" s="92">
        <f t="shared" si="13"/>
        <v>7</v>
      </c>
      <c r="N139" s="214">
        <v>4</v>
      </c>
    </row>
    <row r="140" spans="1:14" s="103" customFormat="1" ht="23.1" customHeight="1">
      <c r="A140" s="91"/>
      <c r="B140" s="91" t="s">
        <v>170</v>
      </c>
      <c r="C140" s="285">
        <v>4</v>
      </c>
      <c r="D140" s="92">
        <v>7</v>
      </c>
      <c r="E140" s="92">
        <f t="shared" si="15"/>
        <v>11</v>
      </c>
      <c r="F140" s="93"/>
      <c r="G140" s="163">
        <v>3</v>
      </c>
      <c r="H140" s="91"/>
      <c r="I140" s="91" t="s">
        <v>386</v>
      </c>
      <c r="J140" s="92">
        <v>7</v>
      </c>
      <c r="K140" s="92">
        <v>6</v>
      </c>
      <c r="L140" s="92">
        <f t="shared" si="13"/>
        <v>13</v>
      </c>
      <c r="N140" s="214">
        <v>5</v>
      </c>
    </row>
    <row r="141" spans="1:14" s="103" customFormat="1" ht="23.1" customHeight="1">
      <c r="A141" s="91"/>
      <c r="B141" s="91" t="s">
        <v>382</v>
      </c>
      <c r="C141" s="285">
        <v>3</v>
      </c>
      <c r="D141" s="92">
        <v>5</v>
      </c>
      <c r="E141" s="92">
        <f t="shared" si="15"/>
        <v>8</v>
      </c>
      <c r="F141" s="93"/>
      <c r="G141" s="163">
        <v>2</v>
      </c>
      <c r="H141" s="91"/>
      <c r="I141" s="91" t="s">
        <v>388</v>
      </c>
      <c r="J141" s="92">
        <v>10</v>
      </c>
      <c r="K141" s="92">
        <v>7</v>
      </c>
      <c r="L141" s="92">
        <f t="shared" si="13"/>
        <v>17</v>
      </c>
      <c r="N141" s="214">
        <v>6</v>
      </c>
    </row>
    <row r="142" spans="1:14" s="103" customFormat="1" ht="23.1" customHeight="1">
      <c r="A142" s="91"/>
      <c r="B142" s="97" t="s">
        <v>383</v>
      </c>
      <c r="C142" s="285">
        <v>12</v>
      </c>
      <c r="D142" s="92">
        <v>11</v>
      </c>
      <c r="E142" s="92">
        <f t="shared" si="15"/>
        <v>23</v>
      </c>
      <c r="F142" s="93"/>
      <c r="G142" s="163">
        <v>6</v>
      </c>
      <c r="H142" s="91"/>
      <c r="I142" s="91" t="s">
        <v>399</v>
      </c>
      <c r="J142" s="92">
        <v>6</v>
      </c>
      <c r="K142" s="92">
        <v>2</v>
      </c>
      <c r="L142" s="92">
        <f t="shared" si="13"/>
        <v>8</v>
      </c>
      <c r="N142" s="214">
        <v>4</v>
      </c>
    </row>
    <row r="143" spans="1:14" s="103" customFormat="1" ht="23.1" customHeight="1">
      <c r="A143" s="94"/>
      <c r="B143" s="94" t="s">
        <v>385</v>
      </c>
      <c r="C143" s="289">
        <v>5</v>
      </c>
      <c r="D143" s="95">
        <v>5</v>
      </c>
      <c r="E143" s="95">
        <f t="shared" si="15"/>
        <v>10</v>
      </c>
      <c r="F143" s="93"/>
      <c r="G143" s="163">
        <v>3</v>
      </c>
      <c r="H143" s="91"/>
      <c r="I143" s="91" t="s">
        <v>397</v>
      </c>
      <c r="J143" s="92">
        <v>10</v>
      </c>
      <c r="K143" s="92">
        <v>17</v>
      </c>
      <c r="L143" s="92">
        <f>SUM(J143:K143)</f>
        <v>27</v>
      </c>
      <c r="N143" s="214">
        <v>8</v>
      </c>
    </row>
    <row r="144" spans="1:14" s="103" customFormat="1" ht="23.1" customHeight="1" thickBot="1">
      <c r="A144" s="105" t="s">
        <v>387</v>
      </c>
      <c r="B144" s="105" t="s">
        <v>202</v>
      </c>
      <c r="C144" s="112">
        <f>SUM(C145:C160,J130:J143)</f>
        <v>239</v>
      </c>
      <c r="D144" s="106">
        <f>SUM(D145:D160,K130:K143)</f>
        <v>241</v>
      </c>
      <c r="E144" s="106">
        <f>SUM(E145:E160,L130:L143)</f>
        <v>480</v>
      </c>
      <c r="F144" s="93"/>
      <c r="G144" s="162">
        <f>SUM(G145:G160,N130:N143)</f>
        <v>178</v>
      </c>
      <c r="H144" s="118"/>
      <c r="I144" s="98"/>
      <c r="J144" s="99"/>
      <c r="K144" s="99"/>
      <c r="L144" s="99"/>
      <c r="N144" s="299"/>
    </row>
    <row r="145" spans="1:14" s="103" customFormat="1" ht="23.1" customHeight="1" thickTop="1">
      <c r="A145" s="91"/>
      <c r="B145" s="91" t="s">
        <v>623</v>
      </c>
      <c r="C145" s="285">
        <v>4</v>
      </c>
      <c r="D145" s="92">
        <v>4</v>
      </c>
      <c r="E145" s="92">
        <f>SUM(C145:D145)</f>
        <v>8</v>
      </c>
      <c r="F145" s="93"/>
      <c r="G145" s="163">
        <v>3</v>
      </c>
      <c r="H145" s="105"/>
      <c r="I145" s="105" t="s">
        <v>389</v>
      </c>
      <c r="J145" s="106">
        <f>J146+C181+J163</f>
        <v>495</v>
      </c>
      <c r="K145" s="106">
        <f>K146+D181+K163</f>
        <v>478</v>
      </c>
      <c r="L145" s="106">
        <f>J145+K145</f>
        <v>973</v>
      </c>
      <c r="N145" s="288">
        <f>N146+G181+N163</f>
        <v>396</v>
      </c>
    </row>
    <row r="146" spans="1:14" s="103" customFormat="1" ht="23.1" customHeight="1">
      <c r="A146" s="91"/>
      <c r="B146" s="91" t="s">
        <v>390</v>
      </c>
      <c r="C146" s="285">
        <v>5</v>
      </c>
      <c r="D146" s="92">
        <v>6</v>
      </c>
      <c r="E146" s="92">
        <f t="shared" ref="E146:E160" si="16">SUM(C146:D146)</f>
        <v>11</v>
      </c>
      <c r="F146" s="93"/>
      <c r="G146" s="163">
        <v>4</v>
      </c>
      <c r="H146" s="105" t="s">
        <v>662</v>
      </c>
      <c r="I146" s="105" t="s">
        <v>202</v>
      </c>
      <c r="J146" s="106">
        <f>SUM(J147:J160,C162:C180)</f>
        <v>248</v>
      </c>
      <c r="K146" s="106">
        <f>SUM(K147:K160,D162:D180)</f>
        <v>247</v>
      </c>
      <c r="L146" s="106">
        <f>SUM(L147:L160,E162:E180)</f>
        <v>495</v>
      </c>
      <c r="N146" s="288">
        <f>SUM(N147:N160,G162:G180)</f>
        <v>207</v>
      </c>
    </row>
    <row r="147" spans="1:14" s="103" customFormat="1" ht="23.1" customHeight="1">
      <c r="A147" s="91"/>
      <c r="B147" s="91" t="s">
        <v>391</v>
      </c>
      <c r="C147" s="285">
        <v>2</v>
      </c>
      <c r="D147" s="92">
        <v>2</v>
      </c>
      <c r="E147" s="92">
        <f t="shared" si="16"/>
        <v>4</v>
      </c>
      <c r="F147" s="93"/>
      <c r="G147" s="163">
        <v>2</v>
      </c>
      <c r="H147" s="91"/>
      <c r="I147" s="91" t="s">
        <v>392</v>
      </c>
      <c r="J147" s="92">
        <v>7</v>
      </c>
      <c r="K147" s="92">
        <v>7</v>
      </c>
      <c r="L147" s="92">
        <f>SUM(J147:K147)</f>
        <v>14</v>
      </c>
      <c r="N147" s="214">
        <v>4</v>
      </c>
    </row>
    <row r="148" spans="1:14" s="103" customFormat="1" ht="23.1" customHeight="1">
      <c r="A148" s="91"/>
      <c r="B148" s="91" t="s">
        <v>393</v>
      </c>
      <c r="C148" s="285">
        <v>13</v>
      </c>
      <c r="D148" s="92">
        <v>12</v>
      </c>
      <c r="E148" s="92">
        <f t="shared" si="16"/>
        <v>25</v>
      </c>
      <c r="F148" s="93"/>
      <c r="G148" s="163">
        <v>8</v>
      </c>
      <c r="H148" s="91"/>
      <c r="I148" s="91" t="s">
        <v>394</v>
      </c>
      <c r="J148" s="92">
        <v>12</v>
      </c>
      <c r="K148" s="92">
        <v>16</v>
      </c>
      <c r="L148" s="92">
        <f t="shared" ref="L148:L160" si="17">SUM(J148:K148)</f>
        <v>28</v>
      </c>
      <c r="N148" s="214">
        <v>11</v>
      </c>
    </row>
    <row r="149" spans="1:14" s="103" customFormat="1" ht="23.1" customHeight="1">
      <c r="A149" s="91"/>
      <c r="B149" s="91" t="s">
        <v>395</v>
      </c>
      <c r="C149" s="285">
        <v>10</v>
      </c>
      <c r="D149" s="92">
        <v>9</v>
      </c>
      <c r="E149" s="92">
        <f t="shared" si="16"/>
        <v>19</v>
      </c>
      <c r="F149" s="93"/>
      <c r="G149" s="163">
        <v>6</v>
      </c>
      <c r="H149" s="91"/>
      <c r="I149" s="91" t="s">
        <v>396</v>
      </c>
      <c r="J149" s="92">
        <v>14</v>
      </c>
      <c r="K149" s="92">
        <v>19</v>
      </c>
      <c r="L149" s="92">
        <f t="shared" si="17"/>
        <v>33</v>
      </c>
      <c r="N149" s="214">
        <v>9</v>
      </c>
    </row>
    <row r="150" spans="1:14" s="103" customFormat="1" ht="23.1" customHeight="1">
      <c r="A150" s="91"/>
      <c r="B150" s="91" t="s">
        <v>407</v>
      </c>
      <c r="C150" s="285">
        <v>7</v>
      </c>
      <c r="D150" s="92">
        <v>8</v>
      </c>
      <c r="E150" s="92">
        <f t="shared" si="16"/>
        <v>15</v>
      </c>
      <c r="F150" s="93"/>
      <c r="G150" s="163">
        <v>6</v>
      </c>
      <c r="H150" s="91"/>
      <c r="I150" s="91" t="s">
        <v>400</v>
      </c>
      <c r="J150" s="92">
        <v>12</v>
      </c>
      <c r="K150" s="92">
        <v>14</v>
      </c>
      <c r="L150" s="92">
        <f t="shared" si="17"/>
        <v>26</v>
      </c>
      <c r="N150" s="214">
        <v>11</v>
      </c>
    </row>
    <row r="151" spans="1:14" s="103" customFormat="1" ht="23.1" customHeight="1">
      <c r="A151" s="91"/>
      <c r="B151" s="91" t="s">
        <v>405</v>
      </c>
      <c r="C151" s="285">
        <v>9</v>
      </c>
      <c r="D151" s="92">
        <v>14</v>
      </c>
      <c r="E151" s="92">
        <f t="shared" si="16"/>
        <v>23</v>
      </c>
      <c r="F151" s="93"/>
      <c r="G151" s="163">
        <v>8</v>
      </c>
      <c r="H151" s="91"/>
      <c r="I151" s="91" t="s">
        <v>402</v>
      </c>
      <c r="J151" s="92">
        <v>26</v>
      </c>
      <c r="K151" s="92">
        <v>30</v>
      </c>
      <c r="L151" s="92">
        <f t="shared" si="17"/>
        <v>56</v>
      </c>
      <c r="N151" s="214">
        <v>30</v>
      </c>
    </row>
    <row r="152" spans="1:14" s="103" customFormat="1" ht="23.1" customHeight="1">
      <c r="A152" s="91"/>
      <c r="B152" s="91" t="s">
        <v>401</v>
      </c>
      <c r="C152" s="285">
        <v>14</v>
      </c>
      <c r="D152" s="92">
        <v>16</v>
      </c>
      <c r="E152" s="92">
        <f t="shared" si="16"/>
        <v>30</v>
      </c>
      <c r="F152" s="93"/>
      <c r="G152" s="163">
        <v>13</v>
      </c>
      <c r="H152" s="91"/>
      <c r="I152" s="91" t="s">
        <v>404</v>
      </c>
      <c r="J152" s="92">
        <v>20</v>
      </c>
      <c r="K152" s="92">
        <v>21</v>
      </c>
      <c r="L152" s="92">
        <f t="shared" si="17"/>
        <v>41</v>
      </c>
      <c r="N152" s="214">
        <v>27</v>
      </c>
    </row>
    <row r="153" spans="1:14" s="103" customFormat="1" ht="23.1" customHeight="1">
      <c r="A153" s="91"/>
      <c r="B153" s="91" t="s">
        <v>408</v>
      </c>
      <c r="C153" s="285">
        <v>18</v>
      </c>
      <c r="D153" s="92">
        <v>16</v>
      </c>
      <c r="E153" s="92">
        <f t="shared" si="16"/>
        <v>34</v>
      </c>
      <c r="F153" s="93"/>
      <c r="G153" s="163">
        <v>13</v>
      </c>
      <c r="H153" s="91"/>
      <c r="I153" s="91" t="s">
        <v>406</v>
      </c>
      <c r="J153" s="92">
        <v>17</v>
      </c>
      <c r="K153" s="92">
        <v>13</v>
      </c>
      <c r="L153" s="92">
        <f t="shared" si="17"/>
        <v>30</v>
      </c>
      <c r="N153" s="214">
        <v>10</v>
      </c>
    </row>
    <row r="154" spans="1:14" s="103" customFormat="1" ht="23.1" customHeight="1">
      <c r="A154" s="91"/>
      <c r="B154" s="91" t="s">
        <v>380</v>
      </c>
      <c r="C154" s="285">
        <v>5</v>
      </c>
      <c r="D154" s="92">
        <v>5</v>
      </c>
      <c r="E154" s="92">
        <f t="shared" si="16"/>
        <v>10</v>
      </c>
      <c r="F154" s="93"/>
      <c r="G154" s="163">
        <v>5</v>
      </c>
      <c r="H154" s="91"/>
      <c r="I154" s="91" t="s">
        <v>398</v>
      </c>
      <c r="J154" s="92">
        <v>1</v>
      </c>
      <c r="K154" s="92">
        <v>0</v>
      </c>
      <c r="L154" s="92">
        <f t="shared" si="17"/>
        <v>1</v>
      </c>
      <c r="N154" s="214">
        <v>1</v>
      </c>
    </row>
    <row r="155" spans="1:14" s="103" customFormat="1" ht="23.1" customHeight="1">
      <c r="A155" s="91"/>
      <c r="B155" s="91" t="s">
        <v>360</v>
      </c>
      <c r="C155" s="285">
        <v>10</v>
      </c>
      <c r="D155" s="92">
        <v>15</v>
      </c>
      <c r="E155" s="92">
        <f t="shared" si="16"/>
        <v>25</v>
      </c>
      <c r="F155" s="93"/>
      <c r="G155" s="163">
        <v>10</v>
      </c>
      <c r="H155" s="91"/>
      <c r="I155" s="91" t="s">
        <v>613</v>
      </c>
      <c r="J155" s="92">
        <v>14</v>
      </c>
      <c r="K155" s="92">
        <v>7</v>
      </c>
      <c r="L155" s="92">
        <f t="shared" si="17"/>
        <v>21</v>
      </c>
      <c r="N155" s="214">
        <v>6</v>
      </c>
    </row>
    <row r="156" spans="1:14" s="103" customFormat="1" ht="23.1" customHeight="1">
      <c r="A156" s="91"/>
      <c r="B156" s="91" t="s">
        <v>362</v>
      </c>
      <c r="C156" s="285">
        <v>16</v>
      </c>
      <c r="D156" s="92">
        <v>12</v>
      </c>
      <c r="E156" s="92">
        <f t="shared" si="16"/>
        <v>28</v>
      </c>
      <c r="F156" s="93"/>
      <c r="G156" s="163">
        <v>9</v>
      </c>
      <c r="H156" s="91"/>
      <c r="I156" s="91" t="s">
        <v>409</v>
      </c>
      <c r="J156" s="92">
        <v>1</v>
      </c>
      <c r="K156" s="92">
        <v>1</v>
      </c>
      <c r="L156" s="92">
        <f t="shared" si="17"/>
        <v>2</v>
      </c>
      <c r="N156" s="214">
        <v>1</v>
      </c>
    </row>
    <row r="157" spans="1:14" s="103" customFormat="1" ht="23.1" customHeight="1">
      <c r="A157" s="91"/>
      <c r="B157" s="91" t="s">
        <v>403</v>
      </c>
      <c r="C157" s="285">
        <v>2</v>
      </c>
      <c r="D157" s="92">
        <v>2</v>
      </c>
      <c r="E157" s="92">
        <f t="shared" si="16"/>
        <v>4</v>
      </c>
      <c r="F157" s="93"/>
      <c r="G157" s="163">
        <v>3</v>
      </c>
      <c r="H157" s="91"/>
      <c r="I157" s="91" t="s">
        <v>439</v>
      </c>
      <c r="J157" s="92">
        <v>5</v>
      </c>
      <c r="K157" s="92">
        <v>3</v>
      </c>
      <c r="L157" s="92">
        <f t="shared" si="17"/>
        <v>8</v>
      </c>
      <c r="N157" s="214">
        <v>2</v>
      </c>
    </row>
    <row r="158" spans="1:14" s="103" customFormat="1" ht="23.1" customHeight="1">
      <c r="A158" s="91"/>
      <c r="B158" s="91" t="s">
        <v>364</v>
      </c>
      <c r="C158" s="285">
        <v>6</v>
      </c>
      <c r="D158" s="92">
        <v>7</v>
      </c>
      <c r="E158" s="92">
        <f t="shared" si="16"/>
        <v>13</v>
      </c>
      <c r="F158" s="93"/>
      <c r="G158" s="163">
        <v>6</v>
      </c>
      <c r="H158" s="91"/>
      <c r="I158" s="91" t="s">
        <v>411</v>
      </c>
      <c r="J158" s="92">
        <v>2</v>
      </c>
      <c r="K158" s="92">
        <v>2</v>
      </c>
      <c r="L158" s="92">
        <f t="shared" si="17"/>
        <v>4</v>
      </c>
      <c r="N158" s="214">
        <v>1</v>
      </c>
    </row>
    <row r="159" spans="1:14" s="103" customFormat="1" ht="23.1" customHeight="1">
      <c r="A159" s="91"/>
      <c r="B159" s="91" t="s">
        <v>367</v>
      </c>
      <c r="C159" s="285">
        <v>4</v>
      </c>
      <c r="D159" s="92">
        <v>5</v>
      </c>
      <c r="E159" s="92">
        <f t="shared" si="16"/>
        <v>9</v>
      </c>
      <c r="F159" s="93"/>
      <c r="G159" s="163">
        <v>3</v>
      </c>
      <c r="H159" s="91"/>
      <c r="I159" s="91" t="s">
        <v>385</v>
      </c>
      <c r="J159" s="92">
        <v>8</v>
      </c>
      <c r="K159" s="92">
        <v>8</v>
      </c>
      <c r="L159" s="92">
        <f t="shared" si="17"/>
        <v>16</v>
      </c>
      <c r="N159" s="214">
        <v>4</v>
      </c>
    </row>
    <row r="160" spans="1:14" s="103" customFormat="1" ht="23.1" customHeight="1">
      <c r="A160" s="94"/>
      <c r="B160" s="94" t="s">
        <v>366</v>
      </c>
      <c r="C160" s="289">
        <v>9</v>
      </c>
      <c r="D160" s="95">
        <v>7</v>
      </c>
      <c r="E160" s="92">
        <f t="shared" si="16"/>
        <v>16</v>
      </c>
      <c r="F160" s="100"/>
      <c r="G160" s="290">
        <v>6</v>
      </c>
      <c r="H160" s="94"/>
      <c r="I160" s="94" t="s">
        <v>437</v>
      </c>
      <c r="J160" s="95">
        <v>4</v>
      </c>
      <c r="K160" s="95">
        <v>5</v>
      </c>
      <c r="L160" s="92">
        <f t="shared" si="17"/>
        <v>9</v>
      </c>
      <c r="M160" s="117"/>
      <c r="N160" s="214">
        <v>3</v>
      </c>
    </row>
    <row r="161" spans="1:14" s="103" customFormat="1" ht="23.1" customHeight="1">
      <c r="A161" s="300"/>
      <c r="B161" s="300"/>
      <c r="C161" s="300"/>
      <c r="D161" s="300"/>
      <c r="E161" s="300"/>
      <c r="F161" s="300"/>
      <c r="G161" s="301"/>
      <c r="H161" s="300"/>
      <c r="I161" s="119"/>
      <c r="J161" s="120"/>
      <c r="K161" s="120"/>
      <c r="L161" s="120"/>
      <c r="M161" s="300"/>
      <c r="N161" s="302"/>
    </row>
    <row r="162" spans="1:14" s="103" customFormat="1" ht="23.1" customHeight="1">
      <c r="A162" s="86"/>
      <c r="B162" s="86" t="s">
        <v>436</v>
      </c>
      <c r="C162" s="96">
        <v>8</v>
      </c>
      <c r="D162" s="96">
        <v>6</v>
      </c>
      <c r="E162" s="96">
        <f>SUM(C162:D162)</f>
        <v>14</v>
      </c>
      <c r="F162" s="300"/>
      <c r="G162" s="294">
        <v>6</v>
      </c>
      <c r="H162" s="86"/>
      <c r="I162" s="121" t="s">
        <v>554</v>
      </c>
      <c r="J162" s="122">
        <v>0</v>
      </c>
      <c r="K162" s="123">
        <v>0</v>
      </c>
      <c r="L162" s="123">
        <f>J162+K162</f>
        <v>0</v>
      </c>
      <c r="M162" s="303">
        <v>17015</v>
      </c>
      <c r="N162" s="166">
        <v>0</v>
      </c>
    </row>
    <row r="163" spans="1:14" s="103" customFormat="1" ht="23.1" customHeight="1">
      <c r="A163" s="91"/>
      <c r="B163" s="91" t="s">
        <v>434</v>
      </c>
      <c r="C163" s="285">
        <v>4</v>
      </c>
      <c r="D163" s="92">
        <v>3</v>
      </c>
      <c r="E163" s="92">
        <f t="shared" ref="E163:E179" si="18">SUM(C163:D163)</f>
        <v>7</v>
      </c>
      <c r="F163" s="93"/>
      <c r="G163" s="163">
        <v>3</v>
      </c>
      <c r="H163" s="87" t="s">
        <v>417</v>
      </c>
      <c r="I163" s="87" t="s">
        <v>202</v>
      </c>
      <c r="J163" s="89">
        <f>SUM(J164:J176)</f>
        <v>123</v>
      </c>
      <c r="K163" s="89">
        <f>SUM(K164:K176)</f>
        <v>120</v>
      </c>
      <c r="L163" s="89">
        <f>SUM(L164:L176)</f>
        <v>243</v>
      </c>
      <c r="N163" s="297">
        <f>SUM(N164:N176)</f>
        <v>95</v>
      </c>
    </row>
    <row r="164" spans="1:14" s="103" customFormat="1" ht="23.1" customHeight="1">
      <c r="A164" s="91"/>
      <c r="B164" s="91" t="s">
        <v>427</v>
      </c>
      <c r="C164" s="285">
        <v>7</v>
      </c>
      <c r="D164" s="92">
        <v>7</v>
      </c>
      <c r="E164" s="92">
        <f t="shared" si="18"/>
        <v>14</v>
      </c>
      <c r="F164" s="93"/>
      <c r="G164" s="163">
        <v>6</v>
      </c>
      <c r="H164" s="91"/>
      <c r="I164" s="91" t="s">
        <v>431</v>
      </c>
      <c r="J164" s="92">
        <v>9</v>
      </c>
      <c r="K164" s="92">
        <v>5</v>
      </c>
      <c r="L164" s="92">
        <f>SUM(J164:K164)</f>
        <v>14</v>
      </c>
      <c r="N164" s="214">
        <v>5</v>
      </c>
    </row>
    <row r="165" spans="1:14" s="103" customFormat="1" ht="23.1" customHeight="1">
      <c r="A165" s="91"/>
      <c r="B165" s="91" t="s">
        <v>429</v>
      </c>
      <c r="C165" s="285">
        <v>11</v>
      </c>
      <c r="D165" s="92">
        <v>8</v>
      </c>
      <c r="E165" s="92">
        <f t="shared" si="18"/>
        <v>19</v>
      </c>
      <c r="F165" s="93"/>
      <c r="G165" s="163">
        <v>8</v>
      </c>
      <c r="H165" s="91"/>
      <c r="I165" s="91" t="s">
        <v>559</v>
      </c>
      <c r="J165" s="92">
        <v>9</v>
      </c>
      <c r="K165" s="92">
        <v>10</v>
      </c>
      <c r="L165" s="92">
        <f t="shared" ref="L165:L176" si="19">SUM(J165:K165)</f>
        <v>19</v>
      </c>
      <c r="N165" s="214">
        <v>6</v>
      </c>
    </row>
    <row r="166" spans="1:14" s="103" customFormat="1" ht="23.1" customHeight="1">
      <c r="A166" s="91"/>
      <c r="B166" s="91" t="s">
        <v>656</v>
      </c>
      <c r="C166" s="285">
        <v>0</v>
      </c>
      <c r="D166" s="92">
        <v>1</v>
      </c>
      <c r="E166" s="92">
        <f t="shared" si="18"/>
        <v>1</v>
      </c>
      <c r="F166" s="93"/>
      <c r="G166" s="163">
        <v>1</v>
      </c>
      <c r="H166" s="91"/>
      <c r="I166" s="91" t="s">
        <v>369</v>
      </c>
      <c r="J166" s="92">
        <v>6</v>
      </c>
      <c r="K166" s="92">
        <v>8</v>
      </c>
      <c r="L166" s="92">
        <f t="shared" si="19"/>
        <v>14</v>
      </c>
      <c r="N166" s="214">
        <v>4</v>
      </c>
    </row>
    <row r="167" spans="1:14" s="103" customFormat="1" ht="21.75" customHeight="1">
      <c r="A167" s="91"/>
      <c r="B167" s="91" t="s">
        <v>432</v>
      </c>
      <c r="C167" s="285">
        <v>4</v>
      </c>
      <c r="D167" s="92">
        <v>5</v>
      </c>
      <c r="E167" s="92">
        <f t="shared" si="18"/>
        <v>9</v>
      </c>
      <c r="F167" s="93"/>
      <c r="G167" s="163">
        <v>3</v>
      </c>
      <c r="H167" s="91"/>
      <c r="I167" s="91" t="s">
        <v>428</v>
      </c>
      <c r="J167" s="92">
        <v>5</v>
      </c>
      <c r="K167" s="92">
        <v>3</v>
      </c>
      <c r="L167" s="92">
        <f t="shared" si="19"/>
        <v>8</v>
      </c>
      <c r="N167" s="214">
        <v>2</v>
      </c>
    </row>
    <row r="168" spans="1:14" s="103" customFormat="1" ht="23.1" customHeight="1">
      <c r="A168" s="91"/>
      <c r="B168" s="91" t="s">
        <v>356</v>
      </c>
      <c r="C168" s="285">
        <v>17</v>
      </c>
      <c r="D168" s="92">
        <v>17</v>
      </c>
      <c r="E168" s="92">
        <f t="shared" si="18"/>
        <v>34</v>
      </c>
      <c r="F168" s="93"/>
      <c r="G168" s="163">
        <v>13</v>
      </c>
      <c r="H168" s="91"/>
      <c r="I168" s="91" t="s">
        <v>433</v>
      </c>
      <c r="J168" s="92">
        <v>6</v>
      </c>
      <c r="K168" s="92">
        <v>10</v>
      </c>
      <c r="L168" s="92">
        <f t="shared" si="19"/>
        <v>16</v>
      </c>
      <c r="N168" s="214">
        <v>6</v>
      </c>
    </row>
    <row r="169" spans="1:14" s="103" customFormat="1" ht="23.1" customHeight="1">
      <c r="A169" s="91"/>
      <c r="B169" s="91" t="s">
        <v>412</v>
      </c>
      <c r="C169" s="285">
        <v>7</v>
      </c>
      <c r="D169" s="92">
        <v>7</v>
      </c>
      <c r="E169" s="92">
        <f t="shared" si="18"/>
        <v>14</v>
      </c>
      <c r="F169" s="93"/>
      <c r="G169" s="163">
        <v>3</v>
      </c>
      <c r="H169" s="91"/>
      <c r="I169" s="91" t="s">
        <v>435</v>
      </c>
      <c r="J169" s="92">
        <v>9</v>
      </c>
      <c r="K169" s="92">
        <v>5</v>
      </c>
      <c r="L169" s="92">
        <f t="shared" si="19"/>
        <v>14</v>
      </c>
      <c r="N169" s="214">
        <v>3</v>
      </c>
    </row>
    <row r="170" spans="1:14" s="103" customFormat="1" ht="23.1" customHeight="1">
      <c r="A170" s="91"/>
      <c r="B170" s="91" t="s">
        <v>414</v>
      </c>
      <c r="C170" s="285">
        <v>4</v>
      </c>
      <c r="D170" s="92">
        <v>6</v>
      </c>
      <c r="E170" s="92">
        <f t="shared" si="18"/>
        <v>10</v>
      </c>
      <c r="F170" s="93"/>
      <c r="G170" s="163">
        <v>3</v>
      </c>
      <c r="H170" s="91"/>
      <c r="I170" s="91" t="s">
        <v>426</v>
      </c>
      <c r="J170" s="92">
        <v>3</v>
      </c>
      <c r="K170" s="92">
        <v>2</v>
      </c>
      <c r="L170" s="92">
        <f t="shared" si="19"/>
        <v>5</v>
      </c>
      <c r="N170" s="214">
        <v>2</v>
      </c>
    </row>
    <row r="171" spans="1:14" s="103" customFormat="1" ht="23.1" customHeight="1">
      <c r="A171" s="91"/>
      <c r="B171" s="91" t="s">
        <v>430</v>
      </c>
      <c r="C171" s="285">
        <v>3</v>
      </c>
      <c r="D171" s="92">
        <v>2</v>
      </c>
      <c r="E171" s="92">
        <f t="shared" si="18"/>
        <v>5</v>
      </c>
      <c r="F171" s="93"/>
      <c r="G171" s="163">
        <v>1</v>
      </c>
      <c r="H171" s="91"/>
      <c r="I171" s="91" t="s">
        <v>290</v>
      </c>
      <c r="J171" s="92">
        <v>19</v>
      </c>
      <c r="K171" s="92">
        <v>17</v>
      </c>
      <c r="L171" s="92">
        <f t="shared" si="19"/>
        <v>36</v>
      </c>
      <c r="N171" s="214">
        <v>15</v>
      </c>
    </row>
    <row r="172" spans="1:14" s="103" customFormat="1" ht="23.1" customHeight="1">
      <c r="A172" s="91"/>
      <c r="B172" s="91" t="s">
        <v>415</v>
      </c>
      <c r="C172" s="285">
        <v>2</v>
      </c>
      <c r="D172" s="92">
        <v>6</v>
      </c>
      <c r="E172" s="92">
        <f t="shared" si="18"/>
        <v>8</v>
      </c>
      <c r="F172" s="93"/>
      <c r="G172" s="163">
        <v>5</v>
      </c>
      <c r="H172" s="91"/>
      <c r="I172" s="91" t="s">
        <v>425</v>
      </c>
      <c r="J172" s="92">
        <v>1</v>
      </c>
      <c r="K172" s="92">
        <v>2</v>
      </c>
      <c r="L172" s="92">
        <f t="shared" si="19"/>
        <v>3</v>
      </c>
      <c r="N172" s="214">
        <v>1</v>
      </c>
    </row>
    <row r="173" spans="1:14" s="103" customFormat="1" ht="23.1" customHeight="1">
      <c r="A173" s="91"/>
      <c r="B173" s="91" t="s">
        <v>424</v>
      </c>
      <c r="C173" s="285">
        <v>3</v>
      </c>
      <c r="D173" s="92">
        <v>1</v>
      </c>
      <c r="E173" s="92">
        <f t="shared" si="18"/>
        <v>4</v>
      </c>
      <c r="F173" s="93"/>
      <c r="G173" s="163">
        <v>2</v>
      </c>
      <c r="H173" s="91"/>
      <c r="I173" s="91" t="s">
        <v>421</v>
      </c>
      <c r="J173" s="92">
        <v>2</v>
      </c>
      <c r="K173" s="92">
        <v>0</v>
      </c>
      <c r="L173" s="92">
        <f t="shared" si="19"/>
        <v>2</v>
      </c>
      <c r="N173" s="214">
        <v>2</v>
      </c>
    </row>
    <row r="174" spans="1:14" s="103" customFormat="1" ht="23.1" customHeight="1">
      <c r="A174" s="91"/>
      <c r="B174" s="91" t="s">
        <v>552</v>
      </c>
      <c r="C174" s="285">
        <v>3</v>
      </c>
      <c r="D174" s="92">
        <v>1</v>
      </c>
      <c r="E174" s="92">
        <f t="shared" si="18"/>
        <v>4</v>
      </c>
      <c r="F174" s="93"/>
      <c r="G174" s="163">
        <v>2</v>
      </c>
      <c r="H174" s="108"/>
      <c r="I174" s="91" t="s">
        <v>393</v>
      </c>
      <c r="J174" s="92">
        <v>12</v>
      </c>
      <c r="K174" s="92">
        <v>13</v>
      </c>
      <c r="L174" s="92">
        <f t="shared" si="19"/>
        <v>25</v>
      </c>
      <c r="N174" s="214">
        <v>9</v>
      </c>
    </row>
    <row r="175" spans="1:14" s="103" customFormat="1" ht="23.1" customHeight="1">
      <c r="A175" s="91"/>
      <c r="B175" s="91" t="s">
        <v>422</v>
      </c>
      <c r="C175" s="285">
        <v>6</v>
      </c>
      <c r="D175" s="92">
        <v>6</v>
      </c>
      <c r="E175" s="92">
        <f t="shared" si="18"/>
        <v>12</v>
      </c>
      <c r="F175" s="93"/>
      <c r="G175" s="163">
        <v>5</v>
      </c>
      <c r="H175" s="91"/>
      <c r="I175" s="91" t="s">
        <v>561</v>
      </c>
      <c r="J175" s="92">
        <v>7</v>
      </c>
      <c r="K175" s="92">
        <v>4</v>
      </c>
      <c r="L175" s="92">
        <f t="shared" si="19"/>
        <v>11</v>
      </c>
      <c r="N175" s="214">
        <v>6</v>
      </c>
    </row>
    <row r="176" spans="1:14" s="103" customFormat="1" ht="23.1" customHeight="1">
      <c r="A176" s="91"/>
      <c r="B176" s="91" t="s">
        <v>420</v>
      </c>
      <c r="C176" s="285">
        <v>2</v>
      </c>
      <c r="D176" s="92">
        <v>3</v>
      </c>
      <c r="E176" s="92">
        <f t="shared" si="18"/>
        <v>5</v>
      </c>
      <c r="F176" s="93"/>
      <c r="G176" s="163">
        <v>3</v>
      </c>
      <c r="H176" s="91"/>
      <c r="I176" s="91" t="s">
        <v>423</v>
      </c>
      <c r="J176" s="92">
        <v>35</v>
      </c>
      <c r="K176" s="92">
        <v>41</v>
      </c>
      <c r="L176" s="92">
        <f t="shared" si="19"/>
        <v>76</v>
      </c>
      <c r="N176" s="214">
        <v>34</v>
      </c>
    </row>
    <row r="177" spans="1:14" s="103" customFormat="1" ht="23.1" customHeight="1" thickBot="1">
      <c r="A177" s="91"/>
      <c r="B177" s="91" t="s">
        <v>419</v>
      </c>
      <c r="C177" s="285">
        <v>15</v>
      </c>
      <c r="D177" s="92">
        <v>11</v>
      </c>
      <c r="E177" s="92">
        <f t="shared" si="18"/>
        <v>26</v>
      </c>
      <c r="F177" s="93"/>
      <c r="G177" s="163">
        <v>12</v>
      </c>
      <c r="H177" s="105"/>
      <c r="I177" s="98"/>
      <c r="J177" s="99"/>
      <c r="K177" s="99"/>
      <c r="L177" s="99"/>
      <c r="N177" s="214"/>
    </row>
    <row r="178" spans="1:14" s="103" customFormat="1" ht="23.1" customHeight="1" thickTop="1">
      <c r="A178" s="91"/>
      <c r="B178" s="91" t="s">
        <v>418</v>
      </c>
      <c r="C178" s="285">
        <v>5</v>
      </c>
      <c r="D178" s="92">
        <v>7</v>
      </c>
      <c r="E178" s="92">
        <f t="shared" si="18"/>
        <v>12</v>
      </c>
      <c r="F178" s="93"/>
      <c r="G178" s="163">
        <v>6</v>
      </c>
      <c r="H178" s="104"/>
      <c r="I178" s="105" t="s">
        <v>115</v>
      </c>
      <c r="J178" s="106">
        <f>J179+C201+J197</f>
        <v>1189</v>
      </c>
      <c r="K178" s="106">
        <f>K179+D201+K197</f>
        <v>1164</v>
      </c>
      <c r="L178" s="106">
        <f>J178+K178</f>
        <v>2353</v>
      </c>
      <c r="N178" s="287">
        <f>N179+G201+N197</f>
        <v>914</v>
      </c>
    </row>
    <row r="179" spans="1:14" s="103" customFormat="1" ht="23.1" customHeight="1">
      <c r="A179" s="91"/>
      <c r="B179" s="91" t="s">
        <v>553</v>
      </c>
      <c r="C179" s="285">
        <v>1</v>
      </c>
      <c r="D179" s="92">
        <v>1</v>
      </c>
      <c r="E179" s="92">
        <f t="shared" si="18"/>
        <v>2</v>
      </c>
      <c r="F179" s="93"/>
      <c r="G179" s="163">
        <v>1</v>
      </c>
      <c r="H179" s="91" t="s">
        <v>386</v>
      </c>
      <c r="I179" s="105" t="s">
        <v>202</v>
      </c>
      <c r="J179" s="106">
        <f>SUM(J180:J192,C194:C200)</f>
        <v>491</v>
      </c>
      <c r="K179" s="106">
        <f>SUM(K180:K192,D194:D200)</f>
        <v>516</v>
      </c>
      <c r="L179" s="106">
        <f>SUM(L180:L192,E194:E200)</f>
        <v>1007</v>
      </c>
      <c r="N179" s="288">
        <f>SUM(N180:N192,G194:G200)</f>
        <v>364</v>
      </c>
    </row>
    <row r="180" spans="1:14" s="103" customFormat="1" ht="23.1" customHeight="1">
      <c r="A180" s="124"/>
      <c r="B180" s="94" t="s">
        <v>170</v>
      </c>
      <c r="C180" s="289">
        <v>3</v>
      </c>
      <c r="D180" s="95">
        <v>3</v>
      </c>
      <c r="E180" s="95">
        <f>SUM(C180:D180)</f>
        <v>6</v>
      </c>
      <c r="F180" s="93"/>
      <c r="G180" s="163">
        <v>4</v>
      </c>
      <c r="H180" s="91"/>
      <c r="I180" s="91" t="s">
        <v>438</v>
      </c>
      <c r="J180" s="92">
        <v>8</v>
      </c>
      <c r="K180" s="92">
        <v>9</v>
      </c>
      <c r="L180" s="92">
        <f>SUM(J180:K180)</f>
        <v>17</v>
      </c>
      <c r="N180" s="214">
        <v>4</v>
      </c>
    </row>
    <row r="181" spans="1:14" s="103" customFormat="1" ht="23.1" customHeight="1">
      <c r="A181" s="87" t="s">
        <v>440</v>
      </c>
      <c r="B181" s="105" t="s">
        <v>202</v>
      </c>
      <c r="C181" s="112">
        <f>SUM(C182:C192,J162)</f>
        <v>124</v>
      </c>
      <c r="D181" s="106">
        <f>SUM(D182:D192,K162)</f>
        <v>111</v>
      </c>
      <c r="E181" s="106">
        <f>SUM(E182:E192,L162)</f>
        <v>235</v>
      </c>
      <c r="F181" s="93">
        <v>17002</v>
      </c>
      <c r="G181" s="162">
        <f>SUM(G182:G192,N162)</f>
        <v>94</v>
      </c>
      <c r="H181" s="91"/>
      <c r="I181" s="91" t="s">
        <v>356</v>
      </c>
      <c r="J181" s="92">
        <v>35</v>
      </c>
      <c r="K181" s="92">
        <v>28</v>
      </c>
      <c r="L181" s="92">
        <f t="shared" ref="L181:L192" si="20">SUM(J181:K181)</f>
        <v>63</v>
      </c>
      <c r="N181" s="214">
        <v>28</v>
      </c>
    </row>
    <row r="182" spans="1:14" s="103" customFormat="1" ht="23.1" customHeight="1">
      <c r="A182" s="91"/>
      <c r="B182" s="91" t="s">
        <v>181</v>
      </c>
      <c r="C182" s="285">
        <v>8</v>
      </c>
      <c r="D182" s="92">
        <v>6</v>
      </c>
      <c r="E182" s="92">
        <f>SUM(C182:D182)</f>
        <v>14</v>
      </c>
      <c r="F182" s="93"/>
      <c r="G182" s="163">
        <v>6</v>
      </c>
      <c r="H182" s="91"/>
      <c r="I182" s="91" t="s">
        <v>443</v>
      </c>
      <c r="J182" s="92">
        <v>4</v>
      </c>
      <c r="K182" s="92">
        <v>6</v>
      </c>
      <c r="L182" s="92">
        <f t="shared" si="20"/>
        <v>10</v>
      </c>
      <c r="N182" s="214">
        <v>3</v>
      </c>
    </row>
    <row r="183" spans="1:14" s="103" customFormat="1" ht="23.1" customHeight="1">
      <c r="A183" s="108"/>
      <c r="B183" s="91" t="s">
        <v>444</v>
      </c>
      <c r="C183" s="285">
        <v>41</v>
      </c>
      <c r="D183" s="92">
        <v>37</v>
      </c>
      <c r="E183" s="92">
        <f t="shared" ref="E183:E192" si="21">SUM(C183:D183)</f>
        <v>78</v>
      </c>
      <c r="F183" s="93"/>
      <c r="G183" s="163">
        <v>31</v>
      </c>
      <c r="H183" s="91"/>
      <c r="I183" s="91" t="s">
        <v>441</v>
      </c>
      <c r="J183" s="92">
        <v>25</v>
      </c>
      <c r="K183" s="92">
        <v>29</v>
      </c>
      <c r="L183" s="92">
        <f t="shared" si="20"/>
        <v>54</v>
      </c>
      <c r="N183" s="214">
        <v>22</v>
      </c>
    </row>
    <row r="184" spans="1:14" s="103" customFormat="1" ht="23.1" customHeight="1">
      <c r="A184" s="91"/>
      <c r="B184" s="91" t="s">
        <v>442</v>
      </c>
      <c r="C184" s="285">
        <v>19</v>
      </c>
      <c r="D184" s="92">
        <v>23</v>
      </c>
      <c r="E184" s="92">
        <f t="shared" si="21"/>
        <v>42</v>
      </c>
      <c r="F184" s="93"/>
      <c r="G184" s="163">
        <v>18</v>
      </c>
      <c r="H184" s="91"/>
      <c r="I184" s="91" t="s">
        <v>445</v>
      </c>
      <c r="J184" s="92">
        <v>45</v>
      </c>
      <c r="K184" s="92">
        <v>43</v>
      </c>
      <c r="L184" s="92">
        <f t="shared" si="20"/>
        <v>88</v>
      </c>
      <c r="N184" s="214">
        <v>27</v>
      </c>
    </row>
    <row r="185" spans="1:14" s="103" customFormat="1" ht="23.1" customHeight="1">
      <c r="A185" s="91"/>
      <c r="B185" s="91" t="s">
        <v>454</v>
      </c>
      <c r="C185" s="285">
        <v>19</v>
      </c>
      <c r="D185" s="92">
        <v>17</v>
      </c>
      <c r="E185" s="92">
        <f>SUM(C185:D185)</f>
        <v>36</v>
      </c>
      <c r="F185" s="93"/>
      <c r="G185" s="163">
        <v>14</v>
      </c>
      <c r="H185" s="91"/>
      <c r="I185" s="91" t="s">
        <v>467</v>
      </c>
      <c r="J185" s="92">
        <v>38</v>
      </c>
      <c r="K185" s="92">
        <v>34</v>
      </c>
      <c r="L185" s="92">
        <f t="shared" si="20"/>
        <v>72</v>
      </c>
      <c r="N185" s="214">
        <v>28</v>
      </c>
    </row>
    <row r="186" spans="1:14" s="103" customFormat="1" ht="23.1" customHeight="1">
      <c r="A186" s="91"/>
      <c r="B186" s="91" t="s">
        <v>413</v>
      </c>
      <c r="C186" s="285">
        <v>7</v>
      </c>
      <c r="D186" s="92">
        <v>4</v>
      </c>
      <c r="E186" s="92">
        <f t="shared" si="21"/>
        <v>11</v>
      </c>
      <c r="F186" s="93"/>
      <c r="G186" s="163">
        <v>3</v>
      </c>
      <c r="H186" s="91"/>
      <c r="I186" s="91" t="s">
        <v>446</v>
      </c>
      <c r="J186" s="92">
        <v>42</v>
      </c>
      <c r="K186" s="92">
        <v>45</v>
      </c>
      <c r="L186" s="92">
        <f t="shared" si="20"/>
        <v>87</v>
      </c>
      <c r="N186" s="214">
        <v>30</v>
      </c>
    </row>
    <row r="187" spans="1:14" s="103" customFormat="1" ht="23.1" customHeight="1">
      <c r="A187" s="91"/>
      <c r="B187" s="91" t="s">
        <v>416</v>
      </c>
      <c r="C187" s="285">
        <v>5</v>
      </c>
      <c r="D187" s="92">
        <v>6</v>
      </c>
      <c r="E187" s="92">
        <f t="shared" si="21"/>
        <v>11</v>
      </c>
      <c r="F187" s="93"/>
      <c r="G187" s="163">
        <v>4</v>
      </c>
      <c r="H187" s="91"/>
      <c r="I187" s="91" t="s">
        <v>449</v>
      </c>
      <c r="J187" s="92">
        <v>25</v>
      </c>
      <c r="K187" s="92">
        <v>21</v>
      </c>
      <c r="L187" s="92">
        <f t="shared" si="20"/>
        <v>46</v>
      </c>
      <c r="N187" s="214">
        <v>19</v>
      </c>
    </row>
    <row r="188" spans="1:14" s="103" customFormat="1" ht="23.1" customHeight="1">
      <c r="A188" s="91"/>
      <c r="B188" s="91" t="s">
        <v>614</v>
      </c>
      <c r="C188" s="285">
        <v>5</v>
      </c>
      <c r="D188" s="92">
        <v>3</v>
      </c>
      <c r="E188" s="92">
        <f t="shared" si="21"/>
        <v>8</v>
      </c>
      <c r="F188" s="93"/>
      <c r="G188" s="163">
        <v>2</v>
      </c>
      <c r="H188" s="91"/>
      <c r="I188" s="91" t="s">
        <v>447</v>
      </c>
      <c r="J188" s="92">
        <v>40</v>
      </c>
      <c r="K188" s="92">
        <v>37</v>
      </c>
      <c r="L188" s="92">
        <f t="shared" si="20"/>
        <v>77</v>
      </c>
      <c r="N188" s="214">
        <v>32</v>
      </c>
    </row>
    <row r="189" spans="1:14" s="103" customFormat="1" ht="23.1" customHeight="1">
      <c r="A189" s="91"/>
      <c r="B189" s="91" t="s">
        <v>452</v>
      </c>
      <c r="C189" s="285">
        <v>10</v>
      </c>
      <c r="D189" s="92">
        <v>9</v>
      </c>
      <c r="E189" s="92">
        <f t="shared" si="21"/>
        <v>19</v>
      </c>
      <c r="F189" s="93"/>
      <c r="G189" s="163">
        <v>8</v>
      </c>
      <c r="H189" s="91"/>
      <c r="I189" s="91" t="s">
        <v>453</v>
      </c>
      <c r="J189" s="92">
        <v>39</v>
      </c>
      <c r="K189" s="92">
        <v>49</v>
      </c>
      <c r="L189" s="92">
        <f t="shared" si="20"/>
        <v>88</v>
      </c>
      <c r="N189" s="214">
        <v>32</v>
      </c>
    </row>
    <row r="190" spans="1:14" s="103" customFormat="1" ht="23.1" customHeight="1">
      <c r="A190" s="91"/>
      <c r="B190" s="91" t="s">
        <v>450</v>
      </c>
      <c r="C190" s="285">
        <v>2</v>
      </c>
      <c r="D190" s="92">
        <v>3</v>
      </c>
      <c r="E190" s="92">
        <f t="shared" si="21"/>
        <v>5</v>
      </c>
      <c r="F190" s="93"/>
      <c r="G190" s="163">
        <v>2</v>
      </c>
      <c r="H190" s="91"/>
      <c r="I190" s="91" t="s">
        <v>451</v>
      </c>
      <c r="J190" s="92">
        <v>29</v>
      </c>
      <c r="K190" s="92">
        <v>29</v>
      </c>
      <c r="L190" s="92">
        <f t="shared" si="20"/>
        <v>58</v>
      </c>
      <c r="N190" s="214">
        <v>18</v>
      </c>
    </row>
    <row r="191" spans="1:14" s="103" customFormat="1" ht="23.1" customHeight="1">
      <c r="A191" s="91"/>
      <c r="B191" s="91" t="s">
        <v>448</v>
      </c>
      <c r="C191" s="285">
        <v>7</v>
      </c>
      <c r="D191" s="92">
        <v>3</v>
      </c>
      <c r="E191" s="92">
        <f t="shared" si="21"/>
        <v>10</v>
      </c>
      <c r="F191" s="93"/>
      <c r="G191" s="163">
        <v>5</v>
      </c>
      <c r="H191" s="91"/>
      <c r="I191" s="91" t="s">
        <v>626</v>
      </c>
      <c r="J191" s="92">
        <v>54</v>
      </c>
      <c r="K191" s="92">
        <v>60</v>
      </c>
      <c r="L191" s="92">
        <f t="shared" si="20"/>
        <v>114</v>
      </c>
      <c r="N191" s="214">
        <v>40</v>
      </c>
    </row>
    <row r="192" spans="1:14" s="103" customFormat="1" ht="23.1" customHeight="1">
      <c r="A192" s="94"/>
      <c r="B192" s="94" t="s">
        <v>369</v>
      </c>
      <c r="C192" s="289">
        <v>1</v>
      </c>
      <c r="D192" s="95">
        <v>0</v>
      </c>
      <c r="E192" s="95">
        <f t="shared" si="21"/>
        <v>1</v>
      </c>
      <c r="F192" s="100"/>
      <c r="G192" s="290">
        <v>1</v>
      </c>
      <c r="H192" s="94"/>
      <c r="I192" s="94" t="s">
        <v>573</v>
      </c>
      <c r="J192" s="95">
        <v>20</v>
      </c>
      <c r="K192" s="95">
        <v>22</v>
      </c>
      <c r="L192" s="95">
        <f t="shared" si="20"/>
        <v>42</v>
      </c>
      <c r="N192" s="291">
        <v>15</v>
      </c>
    </row>
    <row r="193" spans="1:22" s="103" customFormat="1" ht="23.1" customHeight="1">
      <c r="A193" s="110"/>
      <c r="B193" s="110"/>
      <c r="C193" s="111"/>
      <c r="D193" s="111"/>
      <c r="E193" s="111"/>
      <c r="F193" s="304"/>
      <c r="G193" s="167"/>
      <c r="H193" s="110"/>
      <c r="I193" s="110"/>
      <c r="J193" s="111"/>
      <c r="K193" s="111"/>
      <c r="L193" s="111"/>
      <c r="N193" s="305"/>
    </row>
    <row r="194" spans="1:22" s="103" customFormat="1" ht="23.1" customHeight="1">
      <c r="A194" s="86"/>
      <c r="B194" s="86" t="s">
        <v>574</v>
      </c>
      <c r="C194" s="96">
        <v>10</v>
      </c>
      <c r="D194" s="96">
        <v>13</v>
      </c>
      <c r="E194" s="96">
        <f>SUM(C194:D194)</f>
        <v>23</v>
      </c>
      <c r="F194" s="300"/>
      <c r="G194" s="294">
        <v>7</v>
      </c>
      <c r="H194" s="125"/>
      <c r="I194" s="86" t="s">
        <v>482</v>
      </c>
      <c r="J194" s="292">
        <v>5</v>
      </c>
      <c r="K194" s="96">
        <v>4</v>
      </c>
      <c r="L194" s="96">
        <f>SUM(J194:K194)</f>
        <v>9</v>
      </c>
      <c r="M194" s="126"/>
      <c r="N194" s="306">
        <v>2</v>
      </c>
    </row>
    <row r="195" spans="1:22" s="103" customFormat="1" ht="23.1" customHeight="1">
      <c r="A195" s="91"/>
      <c r="B195" s="91" t="s">
        <v>459</v>
      </c>
      <c r="C195" s="285">
        <v>10</v>
      </c>
      <c r="D195" s="92">
        <v>13</v>
      </c>
      <c r="E195" s="92">
        <f t="shared" ref="E195:E200" si="22">SUM(C195:D195)</f>
        <v>23</v>
      </c>
      <c r="F195" s="93"/>
      <c r="G195" s="163">
        <v>9</v>
      </c>
      <c r="H195" s="91"/>
      <c r="I195" s="91" t="s">
        <v>480</v>
      </c>
      <c r="J195" s="92">
        <v>8</v>
      </c>
      <c r="K195" s="92">
        <v>8</v>
      </c>
      <c r="L195" s="92">
        <f>SUM(J195:K195)</f>
        <v>16</v>
      </c>
      <c r="N195" s="214">
        <v>5</v>
      </c>
    </row>
    <row r="196" spans="1:22" s="103" customFormat="1" ht="23.1" customHeight="1">
      <c r="A196" s="91"/>
      <c r="B196" s="91" t="s">
        <v>465</v>
      </c>
      <c r="C196" s="285">
        <v>12</v>
      </c>
      <c r="D196" s="92">
        <v>13</v>
      </c>
      <c r="E196" s="92">
        <f t="shared" si="22"/>
        <v>25</v>
      </c>
      <c r="F196" s="93"/>
      <c r="G196" s="163">
        <v>8</v>
      </c>
      <c r="H196" s="91"/>
      <c r="I196" s="94" t="s">
        <v>484</v>
      </c>
      <c r="J196" s="95">
        <v>1</v>
      </c>
      <c r="K196" s="95">
        <v>2</v>
      </c>
      <c r="L196" s="95">
        <f>SUM(J196:K196)</f>
        <v>3</v>
      </c>
      <c r="N196" s="291">
        <v>1</v>
      </c>
    </row>
    <row r="197" spans="1:22" s="103" customFormat="1" ht="23.1" customHeight="1">
      <c r="A197" s="91"/>
      <c r="B197" s="91" t="s">
        <v>463</v>
      </c>
      <c r="C197" s="285">
        <v>10</v>
      </c>
      <c r="D197" s="92">
        <v>11</v>
      </c>
      <c r="E197" s="92">
        <f t="shared" si="22"/>
        <v>21</v>
      </c>
      <c r="F197" s="93"/>
      <c r="G197" s="163">
        <v>7</v>
      </c>
      <c r="H197" s="87" t="s">
        <v>462</v>
      </c>
      <c r="I197" s="105" t="s">
        <v>202</v>
      </c>
      <c r="J197" s="106">
        <f>SUM(J198:J215)</f>
        <v>465</v>
      </c>
      <c r="K197" s="106">
        <f>SUM(K198:K215)</f>
        <v>405</v>
      </c>
      <c r="L197" s="106">
        <f>SUM(L198:L215)</f>
        <v>870</v>
      </c>
      <c r="N197" s="288">
        <f>SUM(N198:N215)</f>
        <v>387</v>
      </c>
    </row>
    <row r="198" spans="1:22" s="103" customFormat="1" ht="23.1" customHeight="1">
      <c r="A198" s="91"/>
      <c r="B198" s="91" t="s">
        <v>461</v>
      </c>
      <c r="C198" s="285">
        <v>6</v>
      </c>
      <c r="D198" s="92">
        <v>9</v>
      </c>
      <c r="E198" s="92">
        <f t="shared" si="22"/>
        <v>15</v>
      </c>
      <c r="F198" s="93"/>
      <c r="G198" s="163">
        <v>4</v>
      </c>
      <c r="H198" s="91"/>
      <c r="I198" s="91" t="s">
        <v>385</v>
      </c>
      <c r="J198" s="92">
        <v>18</v>
      </c>
      <c r="K198" s="92">
        <v>20</v>
      </c>
      <c r="L198" s="92">
        <f>SUM(J198:K198)</f>
        <v>38</v>
      </c>
      <c r="N198" s="214">
        <v>15</v>
      </c>
    </row>
    <row r="199" spans="1:22" s="103" customFormat="1" ht="23.1" customHeight="1">
      <c r="A199" s="91"/>
      <c r="B199" s="91" t="s">
        <v>456</v>
      </c>
      <c r="C199" s="285">
        <v>31</v>
      </c>
      <c r="D199" s="92">
        <v>34</v>
      </c>
      <c r="E199" s="92">
        <f t="shared" si="22"/>
        <v>65</v>
      </c>
      <c r="F199" s="93"/>
      <c r="G199" s="163">
        <v>21</v>
      </c>
      <c r="H199" s="91"/>
      <c r="I199" s="91" t="s">
        <v>490</v>
      </c>
      <c r="J199" s="92">
        <v>31</v>
      </c>
      <c r="K199" s="92">
        <v>24</v>
      </c>
      <c r="L199" s="92">
        <f t="shared" ref="L199:L215" si="23">SUM(J199:K199)</f>
        <v>55</v>
      </c>
      <c r="N199" s="214">
        <v>19</v>
      </c>
    </row>
    <row r="200" spans="1:22" s="103" customFormat="1" ht="23.1" customHeight="1">
      <c r="A200" s="124"/>
      <c r="B200" s="94" t="s">
        <v>458</v>
      </c>
      <c r="C200" s="289">
        <v>8</v>
      </c>
      <c r="D200" s="95">
        <v>11</v>
      </c>
      <c r="E200" s="95">
        <f t="shared" si="22"/>
        <v>19</v>
      </c>
      <c r="F200" s="93"/>
      <c r="G200" s="163">
        <v>10</v>
      </c>
      <c r="H200" s="91"/>
      <c r="I200" s="91" t="s">
        <v>488</v>
      </c>
      <c r="J200" s="92">
        <v>154</v>
      </c>
      <c r="K200" s="92">
        <v>127</v>
      </c>
      <c r="L200" s="92">
        <f t="shared" si="23"/>
        <v>281</v>
      </c>
      <c r="N200" s="214">
        <v>137</v>
      </c>
    </row>
    <row r="201" spans="1:22" s="103" customFormat="1" ht="23.1" customHeight="1">
      <c r="A201" s="105" t="s">
        <v>575</v>
      </c>
      <c r="B201" s="87" t="s">
        <v>202</v>
      </c>
      <c r="C201" s="88">
        <f>SUM(C202:C223,J194:J196)</f>
        <v>233</v>
      </c>
      <c r="D201" s="88">
        <f>SUM(D202:D223,K194:K196)</f>
        <v>243</v>
      </c>
      <c r="E201" s="89">
        <f>SUM(E202:E223,L194:L196)</f>
        <v>476</v>
      </c>
      <c r="F201" s="93">
        <v>19004</v>
      </c>
      <c r="G201" s="162">
        <f>SUM(G202:G223,N194:N196)</f>
        <v>163</v>
      </c>
      <c r="H201" s="91"/>
      <c r="I201" s="91" t="s">
        <v>486</v>
      </c>
      <c r="J201" s="92">
        <v>172</v>
      </c>
      <c r="K201" s="92">
        <v>149</v>
      </c>
      <c r="L201" s="92">
        <f t="shared" si="23"/>
        <v>321</v>
      </c>
      <c r="N201" s="214">
        <v>141</v>
      </c>
    </row>
    <row r="202" spans="1:22" s="103" customFormat="1" ht="23.1" customHeight="1">
      <c r="A202" s="91"/>
      <c r="B202" s="91" t="s">
        <v>349</v>
      </c>
      <c r="C202" s="285">
        <v>23</v>
      </c>
      <c r="D202" s="92">
        <v>25</v>
      </c>
      <c r="E202" s="92">
        <f>SUM(C202:D202)</f>
        <v>48</v>
      </c>
      <c r="F202" s="93"/>
      <c r="G202" s="163">
        <v>16</v>
      </c>
      <c r="H202" s="91"/>
      <c r="I202" s="91" t="s">
        <v>474</v>
      </c>
      <c r="J202" s="92">
        <v>3</v>
      </c>
      <c r="K202" s="92">
        <v>1</v>
      </c>
      <c r="L202" s="92">
        <f t="shared" si="23"/>
        <v>4</v>
      </c>
      <c r="N202" s="214">
        <v>2</v>
      </c>
    </row>
    <row r="203" spans="1:22" s="103" customFormat="1" ht="23.1" customHeight="1">
      <c r="A203" s="91"/>
      <c r="B203" s="91" t="s">
        <v>492</v>
      </c>
      <c r="C203" s="285">
        <v>4</v>
      </c>
      <c r="D203" s="92">
        <v>4</v>
      </c>
      <c r="E203" s="92">
        <f t="shared" ref="E203:E223" si="24">SUM(C203:D203)</f>
        <v>8</v>
      </c>
      <c r="F203" s="93"/>
      <c r="G203" s="163">
        <v>2</v>
      </c>
      <c r="H203" s="91"/>
      <c r="I203" s="91" t="s">
        <v>485</v>
      </c>
      <c r="J203" s="92">
        <v>13</v>
      </c>
      <c r="K203" s="92">
        <v>13</v>
      </c>
      <c r="L203" s="92">
        <f t="shared" si="23"/>
        <v>26</v>
      </c>
      <c r="N203" s="214">
        <v>11</v>
      </c>
    </row>
    <row r="204" spans="1:22" s="103" customFormat="1" ht="21.75" customHeight="1">
      <c r="A204" s="91"/>
      <c r="B204" s="91" t="s">
        <v>493</v>
      </c>
      <c r="C204" s="285">
        <v>9</v>
      </c>
      <c r="D204" s="92">
        <v>14</v>
      </c>
      <c r="E204" s="92">
        <f t="shared" si="24"/>
        <v>23</v>
      </c>
      <c r="F204" s="93"/>
      <c r="G204" s="163">
        <v>10</v>
      </c>
      <c r="H204" s="91"/>
      <c r="I204" s="91" t="s">
        <v>471</v>
      </c>
      <c r="J204" s="92">
        <v>6</v>
      </c>
      <c r="K204" s="92">
        <v>3</v>
      </c>
      <c r="L204" s="92">
        <f t="shared" si="23"/>
        <v>9</v>
      </c>
      <c r="N204" s="214">
        <v>5</v>
      </c>
    </row>
    <row r="205" spans="1:22" s="103" customFormat="1" ht="22.5" customHeight="1">
      <c r="A205" s="91"/>
      <c r="B205" s="91" t="s">
        <v>555</v>
      </c>
      <c r="C205" s="285">
        <v>20</v>
      </c>
      <c r="D205" s="92">
        <v>24</v>
      </c>
      <c r="E205" s="92">
        <f t="shared" si="24"/>
        <v>44</v>
      </c>
      <c r="F205" s="93"/>
      <c r="G205" s="163">
        <v>14</v>
      </c>
      <c r="H205" s="91"/>
      <c r="I205" s="91" t="s">
        <v>469</v>
      </c>
      <c r="J205" s="92">
        <v>7</v>
      </c>
      <c r="K205" s="92">
        <v>8</v>
      </c>
      <c r="L205" s="92">
        <f t="shared" si="23"/>
        <v>15</v>
      </c>
      <c r="N205" s="214">
        <v>6</v>
      </c>
    </row>
    <row r="206" spans="1:22" s="103" customFormat="1" ht="23.1" customHeight="1">
      <c r="A206" s="91"/>
      <c r="B206" s="91" t="s">
        <v>242</v>
      </c>
      <c r="C206" s="285">
        <v>3</v>
      </c>
      <c r="D206" s="92">
        <v>4</v>
      </c>
      <c r="E206" s="92">
        <f t="shared" si="24"/>
        <v>7</v>
      </c>
      <c r="F206" s="93"/>
      <c r="G206" s="163">
        <v>2</v>
      </c>
      <c r="H206" s="91"/>
      <c r="I206" s="91" t="s">
        <v>491</v>
      </c>
      <c r="J206" s="92">
        <v>3</v>
      </c>
      <c r="K206" s="92">
        <v>6</v>
      </c>
      <c r="L206" s="92">
        <f t="shared" si="23"/>
        <v>9</v>
      </c>
      <c r="N206" s="214">
        <v>4</v>
      </c>
      <c r="Q206" s="41"/>
      <c r="R206" s="41"/>
      <c r="S206" s="41"/>
      <c r="T206" s="41"/>
      <c r="U206" s="41"/>
      <c r="V206" s="41"/>
    </row>
    <row r="207" spans="1:22" s="103" customFormat="1" ht="23.1" customHeight="1">
      <c r="A207" s="91"/>
      <c r="B207" s="97" t="s">
        <v>495</v>
      </c>
      <c r="C207" s="285">
        <v>19</v>
      </c>
      <c r="D207" s="92">
        <v>17</v>
      </c>
      <c r="E207" s="92">
        <f t="shared" si="24"/>
        <v>36</v>
      </c>
      <c r="F207" s="93"/>
      <c r="G207" s="163">
        <v>14</v>
      </c>
      <c r="H207" s="91"/>
      <c r="I207" s="91" t="s">
        <v>468</v>
      </c>
      <c r="J207" s="92">
        <v>17</v>
      </c>
      <c r="K207" s="92">
        <v>16</v>
      </c>
      <c r="L207" s="92">
        <f t="shared" si="23"/>
        <v>33</v>
      </c>
      <c r="M207" s="41"/>
      <c r="N207" s="214">
        <v>13</v>
      </c>
      <c r="Q207" s="41"/>
      <c r="R207" s="41"/>
      <c r="S207" s="41"/>
      <c r="T207" s="41"/>
      <c r="U207" s="41"/>
      <c r="V207" s="41"/>
    </row>
    <row r="208" spans="1:22" s="103" customFormat="1" ht="23.1" customHeight="1">
      <c r="A208" s="91"/>
      <c r="B208" s="91" t="s">
        <v>457</v>
      </c>
      <c r="C208" s="285">
        <v>8</v>
      </c>
      <c r="D208" s="92">
        <v>8</v>
      </c>
      <c r="E208" s="92">
        <f t="shared" si="24"/>
        <v>16</v>
      </c>
      <c r="F208" s="93"/>
      <c r="G208" s="163">
        <v>5</v>
      </c>
      <c r="H208" s="91"/>
      <c r="I208" s="91" t="s">
        <v>494</v>
      </c>
      <c r="J208" s="92">
        <v>8</v>
      </c>
      <c r="K208" s="92">
        <v>2</v>
      </c>
      <c r="L208" s="92">
        <f t="shared" si="23"/>
        <v>10</v>
      </c>
      <c r="M208" s="41"/>
      <c r="N208" s="214">
        <v>8</v>
      </c>
      <c r="Q208" s="41"/>
      <c r="R208" s="41"/>
      <c r="S208" s="41"/>
      <c r="T208" s="41"/>
      <c r="U208" s="41"/>
      <c r="V208" s="41"/>
    </row>
    <row r="209" spans="1:14" ht="22.5" customHeight="1">
      <c r="A209" s="91"/>
      <c r="B209" s="91" t="s">
        <v>497</v>
      </c>
      <c r="C209" s="285">
        <v>12</v>
      </c>
      <c r="D209" s="92">
        <v>12</v>
      </c>
      <c r="E209" s="92">
        <f t="shared" si="24"/>
        <v>24</v>
      </c>
      <c r="F209" s="93"/>
      <c r="G209" s="163">
        <v>7</v>
      </c>
      <c r="H209" s="91"/>
      <c r="I209" s="91" t="s">
        <v>466</v>
      </c>
      <c r="J209" s="92">
        <v>9</v>
      </c>
      <c r="K209" s="92">
        <v>13</v>
      </c>
      <c r="L209" s="92">
        <f t="shared" si="23"/>
        <v>22</v>
      </c>
      <c r="N209" s="214">
        <v>10</v>
      </c>
    </row>
    <row r="210" spans="1:14" ht="22.5" customHeight="1">
      <c r="A210" s="91"/>
      <c r="B210" s="91" t="s">
        <v>455</v>
      </c>
      <c r="C210" s="285">
        <v>11</v>
      </c>
      <c r="D210" s="92">
        <v>8</v>
      </c>
      <c r="E210" s="92">
        <f t="shared" si="24"/>
        <v>19</v>
      </c>
      <c r="F210" s="93"/>
      <c r="G210" s="163">
        <v>7</v>
      </c>
      <c r="H210" s="91"/>
      <c r="I210" s="91" t="s">
        <v>464</v>
      </c>
      <c r="J210" s="92">
        <v>8</v>
      </c>
      <c r="K210" s="92">
        <v>7</v>
      </c>
      <c r="L210" s="92">
        <f t="shared" si="23"/>
        <v>15</v>
      </c>
      <c r="N210" s="214">
        <v>7</v>
      </c>
    </row>
    <row r="211" spans="1:14" ht="22.5" customHeight="1">
      <c r="A211" s="91"/>
      <c r="B211" s="91" t="s">
        <v>423</v>
      </c>
      <c r="C211" s="285">
        <v>2</v>
      </c>
      <c r="D211" s="92">
        <v>2</v>
      </c>
      <c r="E211" s="92">
        <f t="shared" si="24"/>
        <v>4</v>
      </c>
      <c r="F211" s="93"/>
      <c r="G211" s="163">
        <v>1</v>
      </c>
      <c r="H211" s="91"/>
      <c r="I211" s="91" t="s">
        <v>475</v>
      </c>
      <c r="J211" s="92">
        <v>2</v>
      </c>
      <c r="K211" s="92">
        <v>4</v>
      </c>
      <c r="L211" s="92">
        <f t="shared" si="23"/>
        <v>6</v>
      </c>
      <c r="N211" s="214">
        <v>2</v>
      </c>
    </row>
    <row r="212" spans="1:14" ht="22.5" customHeight="1">
      <c r="A212" s="91"/>
      <c r="B212" s="91" t="s">
        <v>496</v>
      </c>
      <c r="C212" s="285">
        <v>8</v>
      </c>
      <c r="D212" s="92">
        <v>9</v>
      </c>
      <c r="E212" s="92">
        <f t="shared" si="24"/>
        <v>17</v>
      </c>
      <c r="F212" s="93"/>
      <c r="G212" s="163">
        <v>6</v>
      </c>
      <c r="H212" s="91"/>
      <c r="I212" s="91" t="s">
        <v>479</v>
      </c>
      <c r="J212" s="92">
        <v>1</v>
      </c>
      <c r="K212" s="92">
        <v>1</v>
      </c>
      <c r="L212" s="92">
        <f t="shared" si="23"/>
        <v>2</v>
      </c>
      <c r="N212" s="214">
        <v>1</v>
      </c>
    </row>
    <row r="213" spans="1:14" ht="22.5" customHeight="1">
      <c r="A213" s="91"/>
      <c r="B213" s="91" t="s">
        <v>472</v>
      </c>
      <c r="C213" s="285">
        <v>4</v>
      </c>
      <c r="D213" s="92">
        <v>3</v>
      </c>
      <c r="E213" s="92">
        <f t="shared" si="24"/>
        <v>7</v>
      </c>
      <c r="F213" s="93"/>
      <c r="G213" s="163">
        <v>1</v>
      </c>
      <c r="H213" s="91"/>
      <c r="I213" s="91" t="s">
        <v>477</v>
      </c>
      <c r="J213" s="92">
        <v>5</v>
      </c>
      <c r="K213" s="92">
        <v>6</v>
      </c>
      <c r="L213" s="92">
        <f t="shared" si="23"/>
        <v>11</v>
      </c>
      <c r="N213" s="214">
        <v>2</v>
      </c>
    </row>
    <row r="214" spans="1:14" ht="22.5" customHeight="1">
      <c r="A214" s="91"/>
      <c r="B214" s="91" t="s">
        <v>473</v>
      </c>
      <c r="C214" s="285">
        <v>20</v>
      </c>
      <c r="D214" s="92">
        <v>16</v>
      </c>
      <c r="E214" s="92">
        <f t="shared" si="24"/>
        <v>36</v>
      </c>
      <c r="F214" s="93"/>
      <c r="G214" s="163">
        <v>13</v>
      </c>
      <c r="H214" s="91"/>
      <c r="I214" s="91" t="s">
        <v>481</v>
      </c>
      <c r="J214" s="92">
        <v>5</v>
      </c>
      <c r="K214" s="92">
        <v>3</v>
      </c>
      <c r="L214" s="92">
        <f t="shared" si="23"/>
        <v>8</v>
      </c>
      <c r="N214" s="214">
        <v>3</v>
      </c>
    </row>
    <row r="215" spans="1:14" ht="22.5" customHeight="1">
      <c r="A215" s="91"/>
      <c r="B215" s="91" t="s">
        <v>489</v>
      </c>
      <c r="C215" s="285">
        <v>25</v>
      </c>
      <c r="D215" s="92">
        <v>27</v>
      </c>
      <c r="E215" s="92">
        <f t="shared" si="24"/>
        <v>52</v>
      </c>
      <c r="F215" s="93"/>
      <c r="G215" s="163">
        <v>19</v>
      </c>
      <c r="H215" s="91"/>
      <c r="I215" s="91" t="s">
        <v>483</v>
      </c>
      <c r="J215" s="92">
        <v>3</v>
      </c>
      <c r="K215" s="92">
        <v>2</v>
      </c>
      <c r="L215" s="92">
        <f t="shared" si="23"/>
        <v>5</v>
      </c>
      <c r="N215" s="307">
        <v>1</v>
      </c>
    </row>
    <row r="216" spans="1:14" ht="22.5" customHeight="1">
      <c r="A216" s="91"/>
      <c r="B216" s="91" t="s">
        <v>170</v>
      </c>
      <c r="C216" s="285">
        <v>23</v>
      </c>
      <c r="D216" s="92">
        <v>24</v>
      </c>
      <c r="E216" s="92">
        <f t="shared" si="24"/>
        <v>47</v>
      </c>
      <c r="F216" s="308"/>
      <c r="G216" s="163">
        <v>14</v>
      </c>
      <c r="H216" s="309" t="s">
        <v>576</v>
      </c>
      <c r="I216" s="127"/>
      <c r="J216" s="96">
        <f>SUM(J178,J145,C109,J63,J28,C5)</f>
        <v>7075</v>
      </c>
      <c r="K216" s="96">
        <f>SUM(K178,K145,D109,K63,K28,D5)</f>
        <v>7122</v>
      </c>
      <c r="L216" s="96">
        <f>SUM(L178,L145,E109,L63,L28,E5)</f>
        <v>14197</v>
      </c>
      <c r="N216" s="123">
        <f>SUM(N178,N145,G109,N63,N28,G5)</f>
        <v>5707</v>
      </c>
    </row>
    <row r="217" spans="1:14" ht="22.5" customHeight="1">
      <c r="A217" s="91"/>
      <c r="B217" s="91" t="s">
        <v>328</v>
      </c>
      <c r="C217" s="285">
        <v>7</v>
      </c>
      <c r="D217" s="92">
        <v>9</v>
      </c>
      <c r="E217" s="92">
        <f t="shared" si="24"/>
        <v>16</v>
      </c>
      <c r="F217" s="126"/>
      <c r="G217" s="163">
        <v>7</v>
      </c>
      <c r="H217" s="128"/>
      <c r="I217" s="132"/>
      <c r="J217" s="132"/>
      <c r="K217" s="132"/>
      <c r="L217" s="132"/>
      <c r="M217" s="132"/>
      <c r="N217" s="310"/>
    </row>
    <row r="218" spans="1:14" ht="22.5" customHeight="1">
      <c r="A218" s="91"/>
      <c r="B218" s="91" t="s">
        <v>627</v>
      </c>
      <c r="C218" s="285">
        <v>3</v>
      </c>
      <c r="D218" s="92">
        <v>3</v>
      </c>
      <c r="E218" s="92">
        <f t="shared" si="24"/>
        <v>6</v>
      </c>
      <c r="F218" s="129"/>
      <c r="G218" s="163">
        <v>1</v>
      </c>
      <c r="H218" s="128"/>
      <c r="I218" s="85"/>
      <c r="J218" s="85"/>
      <c r="K218" s="85"/>
      <c r="L218" s="85"/>
      <c r="M218" s="85"/>
      <c r="N218" s="310"/>
    </row>
    <row r="219" spans="1:14" ht="22.5" customHeight="1">
      <c r="A219" s="91"/>
      <c r="B219" s="91" t="s">
        <v>460</v>
      </c>
      <c r="C219" s="285">
        <v>3</v>
      </c>
      <c r="D219" s="92">
        <v>2</v>
      </c>
      <c r="E219" s="92">
        <f t="shared" si="24"/>
        <v>5</v>
      </c>
      <c r="F219" s="129"/>
      <c r="G219" s="163">
        <v>2</v>
      </c>
      <c r="H219" s="128"/>
      <c r="I219" s="85"/>
      <c r="J219" s="85"/>
      <c r="K219" s="85"/>
      <c r="L219" s="85"/>
      <c r="M219" s="85"/>
      <c r="N219" s="310"/>
    </row>
    <row r="220" spans="1:14" ht="22.5" customHeight="1">
      <c r="A220" s="108"/>
      <c r="B220" s="91" t="s">
        <v>487</v>
      </c>
      <c r="C220" s="285">
        <v>7</v>
      </c>
      <c r="D220" s="92">
        <v>7</v>
      </c>
      <c r="E220" s="92">
        <f t="shared" si="24"/>
        <v>14</v>
      </c>
      <c r="F220" s="129"/>
      <c r="G220" s="163">
        <v>6</v>
      </c>
      <c r="H220" s="128"/>
      <c r="I220" s="85"/>
      <c r="J220" s="85"/>
      <c r="K220" s="85"/>
      <c r="L220" s="85"/>
      <c r="M220" s="85"/>
      <c r="N220" s="310"/>
    </row>
    <row r="221" spans="1:14" ht="22.5" customHeight="1">
      <c r="A221" s="91"/>
      <c r="B221" s="91" t="s">
        <v>470</v>
      </c>
      <c r="C221" s="285">
        <v>0</v>
      </c>
      <c r="D221" s="92">
        <v>2</v>
      </c>
      <c r="E221" s="92">
        <f t="shared" si="24"/>
        <v>2</v>
      </c>
      <c r="F221" s="129"/>
      <c r="G221" s="163">
        <v>2</v>
      </c>
      <c r="H221" s="128"/>
      <c r="I221" s="85"/>
      <c r="J221" s="85"/>
      <c r="K221" s="85"/>
      <c r="L221" s="85"/>
      <c r="M221" s="85"/>
      <c r="N221" s="310"/>
    </row>
    <row r="222" spans="1:14" ht="22.5" customHeight="1">
      <c r="A222" s="91"/>
      <c r="B222" s="91" t="s">
        <v>476</v>
      </c>
      <c r="C222" s="285">
        <v>5</v>
      </c>
      <c r="D222" s="92">
        <v>6</v>
      </c>
      <c r="E222" s="92">
        <f t="shared" si="24"/>
        <v>11</v>
      </c>
      <c r="F222" s="129"/>
      <c r="G222" s="163">
        <v>5</v>
      </c>
      <c r="H222" s="128"/>
      <c r="I222" s="85"/>
      <c r="J222" s="85"/>
      <c r="K222" s="85"/>
      <c r="L222" s="85"/>
      <c r="M222" s="85"/>
      <c r="N222" s="310"/>
    </row>
    <row r="223" spans="1:14" ht="22.5" customHeight="1">
      <c r="A223" s="94"/>
      <c r="B223" s="94" t="s">
        <v>478</v>
      </c>
      <c r="C223" s="289">
        <v>3</v>
      </c>
      <c r="D223" s="95">
        <v>3</v>
      </c>
      <c r="E223" s="95">
        <f t="shared" si="24"/>
        <v>6</v>
      </c>
      <c r="F223" s="130"/>
      <c r="G223" s="311">
        <v>1</v>
      </c>
      <c r="H223" s="130"/>
      <c r="I223" s="85"/>
      <c r="J223" s="85"/>
      <c r="K223" s="85"/>
      <c r="L223" s="85"/>
      <c r="M223" s="85"/>
      <c r="N223" s="310"/>
    </row>
    <row r="224" spans="1:14">
      <c r="A224" s="131" t="s">
        <v>22</v>
      </c>
      <c r="B224" s="85"/>
      <c r="C224" s="85"/>
      <c r="D224" s="41"/>
      <c r="E224" s="41"/>
      <c r="F224" s="129"/>
      <c r="G224" s="128"/>
      <c r="H224" s="128"/>
      <c r="I224" s="132"/>
      <c r="J224" s="132"/>
      <c r="K224" s="132"/>
      <c r="L224" s="132"/>
      <c r="M224" s="132"/>
      <c r="N224" s="132"/>
    </row>
    <row r="225" spans="1:13">
      <c r="A225" s="41"/>
      <c r="B225" s="85"/>
      <c r="C225" s="85"/>
      <c r="D225" s="41"/>
      <c r="E225" s="41"/>
      <c r="I225" s="85"/>
      <c r="J225" s="85"/>
      <c r="K225" s="85"/>
      <c r="L225" s="85"/>
      <c r="M225" s="85"/>
    </row>
    <row r="226" spans="1:13" s="55" customFormat="1">
      <c r="A226" s="131" t="s">
        <v>621</v>
      </c>
      <c r="B226" s="142"/>
      <c r="C226" s="142"/>
      <c r="D226" s="142"/>
      <c r="E226" s="276"/>
      <c r="F226" s="276"/>
      <c r="G226" s="276"/>
      <c r="H226" s="276"/>
      <c r="I226" s="276"/>
      <c r="J226" s="276"/>
    </row>
    <row r="227" spans="1:13" ht="25.5" customHeight="1">
      <c r="A227" s="41"/>
      <c r="B227" s="85"/>
      <c r="C227" s="85"/>
      <c r="D227" s="41"/>
      <c r="E227" s="41"/>
    </row>
    <row r="228" spans="1:13">
      <c r="A228" s="41"/>
      <c r="B228" s="85"/>
      <c r="C228" s="85"/>
      <c r="D228" s="41"/>
      <c r="E228" s="41"/>
    </row>
    <row r="229" spans="1:13" ht="25.5" customHeight="1">
      <c r="A229" s="41"/>
      <c r="B229" s="85"/>
      <c r="C229" s="85"/>
      <c r="D229" s="41"/>
      <c r="E229" s="41"/>
    </row>
    <row r="230" spans="1:13" ht="25.5" customHeight="1">
      <c r="A230" s="41"/>
      <c r="B230" s="85"/>
      <c r="C230" s="85"/>
      <c r="D230" s="41"/>
      <c r="E230" s="41"/>
    </row>
    <row r="231" spans="1:13" ht="25.5" customHeight="1">
      <c r="A231" s="41"/>
      <c r="B231" s="85"/>
      <c r="C231" s="85"/>
      <c r="D231" s="41"/>
      <c r="E231" s="41"/>
    </row>
    <row r="232" spans="1:13" ht="25.5" customHeight="1">
      <c r="A232" s="41"/>
      <c r="B232" s="85"/>
      <c r="C232" s="85"/>
      <c r="D232" s="41"/>
      <c r="E232" s="41"/>
    </row>
    <row r="233" spans="1:13" ht="25.5" customHeight="1"/>
    <row r="234" spans="1:13" ht="24.75" customHeight="1"/>
    <row r="235" spans="1:13" ht="24.75" customHeight="1"/>
    <row r="236" spans="1:13" ht="24.75" customHeight="1"/>
    <row r="237" spans="1:13" ht="24.75" customHeight="1"/>
    <row r="238" spans="1:13" ht="24.75" customHeight="1"/>
    <row r="239" spans="1:13" ht="24.75" customHeight="1"/>
    <row r="240" spans="1:13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</sheetData>
  <mergeCells count="2">
    <mergeCell ref="A3:B3"/>
    <mergeCell ref="I3:N3"/>
  </mergeCells>
  <phoneticPr fontId="2"/>
  <pageMargins left="0.7" right="0.7" top="0.75" bottom="0.75" header="0.3" footer="0.3"/>
  <pageSetup paperSize="9" scale="96" pageOrder="overThenDown" orientation="portrait" r:id="rId1"/>
  <headerFooter alignWithMargins="0"/>
  <rowBreaks count="6" manualBreakCount="6">
    <brk id="34" max="13" man="1"/>
    <brk id="66" max="13" man="1"/>
    <brk id="98" max="13" man="1"/>
    <brk id="129" max="13" man="1"/>
    <brk id="161" max="13" man="1"/>
    <brk id="193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zoomScaleSheetLayoutView="75" workbookViewId="0">
      <pane xSplit="1" ySplit="4" topLeftCell="B5" activePane="bottomRight" state="frozen"/>
      <selection activeCell="H31" sqref="H31:I31"/>
      <selection pane="topRight" activeCell="H31" sqref="H31:I31"/>
      <selection pane="bottomLeft" activeCell="H31" sqref="H31:I31"/>
      <selection pane="bottomRight"/>
    </sheetView>
  </sheetViews>
  <sheetFormatPr defaultRowHeight="13.5"/>
  <cols>
    <col min="1" max="4" width="7.625" style="7" customWidth="1"/>
    <col min="5" max="19" width="7.625" style="1" customWidth="1"/>
    <col min="20" max="22" width="7.375" style="9" customWidth="1"/>
    <col min="23" max="16384" width="9" style="1"/>
  </cols>
  <sheetData>
    <row r="1" spans="1:23" ht="14.25">
      <c r="A1" s="2" t="s">
        <v>642</v>
      </c>
      <c r="B1" s="1"/>
      <c r="C1" s="1"/>
      <c r="D1" s="1"/>
    </row>
    <row r="2" spans="1:23" ht="14.25" thickBot="1">
      <c r="A2" s="10"/>
      <c r="B2" s="1"/>
      <c r="C2" s="1"/>
      <c r="D2" s="1"/>
      <c r="O2" s="41"/>
      <c r="P2" s="50"/>
      <c r="R2" s="41"/>
      <c r="T2" s="182"/>
      <c r="U2" s="182"/>
      <c r="V2" s="50" t="s">
        <v>577</v>
      </c>
    </row>
    <row r="3" spans="1:23" s="12" customFormat="1" ht="15.95" customHeight="1">
      <c r="A3" s="241"/>
      <c r="B3" s="239" t="s">
        <v>578</v>
      </c>
      <c r="C3" s="240"/>
      <c r="D3" s="243"/>
      <c r="E3" s="239" t="s">
        <v>652</v>
      </c>
      <c r="F3" s="240"/>
      <c r="G3" s="240"/>
      <c r="H3" s="239" t="s">
        <v>653</v>
      </c>
      <c r="I3" s="240"/>
      <c r="J3" s="240"/>
      <c r="K3" s="239" t="s">
        <v>579</v>
      </c>
      <c r="L3" s="240"/>
      <c r="M3" s="240"/>
      <c r="N3" s="239" t="s">
        <v>610</v>
      </c>
      <c r="O3" s="240"/>
      <c r="P3" s="240"/>
      <c r="Q3" s="239" t="s">
        <v>628</v>
      </c>
      <c r="R3" s="240"/>
      <c r="S3" s="240"/>
      <c r="T3" s="237" t="s">
        <v>663</v>
      </c>
      <c r="U3" s="238"/>
      <c r="V3" s="238"/>
    </row>
    <row r="4" spans="1:23" s="12" customFormat="1" ht="15.95" customHeight="1">
      <c r="A4" s="242"/>
      <c r="B4" s="171" t="s">
        <v>580</v>
      </c>
      <c r="C4" s="171" t="s">
        <v>581</v>
      </c>
      <c r="D4" s="171" t="s">
        <v>582</v>
      </c>
      <c r="E4" s="6" t="s">
        <v>580</v>
      </c>
      <c r="F4" s="6" t="s">
        <v>581</v>
      </c>
      <c r="G4" s="6" t="s">
        <v>582</v>
      </c>
      <c r="H4" s="6" t="s">
        <v>580</v>
      </c>
      <c r="I4" s="6" t="s">
        <v>581</v>
      </c>
      <c r="J4" s="6" t="s">
        <v>582</v>
      </c>
      <c r="K4" s="6" t="s">
        <v>580</v>
      </c>
      <c r="L4" s="6" t="s">
        <v>581</v>
      </c>
      <c r="M4" s="13" t="s">
        <v>582</v>
      </c>
      <c r="N4" s="6" t="s">
        <v>580</v>
      </c>
      <c r="O4" s="6" t="s">
        <v>581</v>
      </c>
      <c r="P4" s="13" t="s">
        <v>582</v>
      </c>
      <c r="Q4" s="169" t="s">
        <v>580</v>
      </c>
      <c r="R4" s="169" t="s">
        <v>581</v>
      </c>
      <c r="S4" s="13" t="s">
        <v>582</v>
      </c>
      <c r="T4" s="181" t="s">
        <v>580</v>
      </c>
      <c r="U4" s="181" t="s">
        <v>581</v>
      </c>
      <c r="V4" s="223" t="s">
        <v>582</v>
      </c>
      <c r="W4" s="11"/>
    </row>
    <row r="5" spans="1:23" s="12" customFormat="1" ht="15.95" customHeight="1">
      <c r="A5" s="172" t="s">
        <v>583</v>
      </c>
      <c r="B5" s="14">
        <v>808</v>
      </c>
      <c r="C5" s="15">
        <v>730</v>
      </c>
      <c r="D5" s="16">
        <v>1538</v>
      </c>
      <c r="E5" s="15">
        <v>646</v>
      </c>
      <c r="F5" s="15">
        <v>636</v>
      </c>
      <c r="G5" s="16">
        <f>E5+F5</f>
        <v>1282</v>
      </c>
      <c r="H5" s="15">
        <v>563</v>
      </c>
      <c r="I5" s="15">
        <v>540</v>
      </c>
      <c r="J5" s="16">
        <f>H5+I5</f>
        <v>1103</v>
      </c>
      <c r="K5" s="14">
        <v>358</v>
      </c>
      <c r="L5" s="15">
        <v>334</v>
      </c>
      <c r="M5" s="15">
        <v>692</v>
      </c>
      <c r="N5" s="14">
        <v>299</v>
      </c>
      <c r="O5" s="15">
        <v>283</v>
      </c>
      <c r="P5" s="15">
        <v>582</v>
      </c>
      <c r="Q5" s="14">
        <v>252</v>
      </c>
      <c r="R5" s="15">
        <v>225</v>
      </c>
      <c r="S5" s="15">
        <f>SUM(Q5:R5)</f>
        <v>477</v>
      </c>
      <c r="T5" s="219">
        <v>178</v>
      </c>
      <c r="U5" s="220">
        <v>168</v>
      </c>
      <c r="V5" s="220">
        <f>SUM(T5:U5)</f>
        <v>346</v>
      </c>
    </row>
    <row r="6" spans="1:23" s="12" customFormat="1" ht="15.95" customHeight="1">
      <c r="A6" s="172" t="s">
        <v>584</v>
      </c>
      <c r="B6" s="5">
        <v>844</v>
      </c>
      <c r="C6" s="17">
        <v>786</v>
      </c>
      <c r="D6" s="17">
        <v>1630</v>
      </c>
      <c r="E6" s="5">
        <v>788</v>
      </c>
      <c r="F6" s="17">
        <v>723</v>
      </c>
      <c r="G6" s="18">
        <f t="shared" ref="G6:G23" si="0">E6+F6</f>
        <v>1511</v>
      </c>
      <c r="H6" s="17">
        <v>640</v>
      </c>
      <c r="I6" s="17">
        <v>657</v>
      </c>
      <c r="J6" s="18">
        <f t="shared" ref="J6:J23" si="1">H6+I6</f>
        <v>1297</v>
      </c>
      <c r="K6" s="5">
        <v>387</v>
      </c>
      <c r="L6" s="17">
        <v>417</v>
      </c>
      <c r="M6" s="17">
        <v>804</v>
      </c>
      <c r="N6" s="5">
        <v>345</v>
      </c>
      <c r="O6" s="17">
        <v>340</v>
      </c>
      <c r="P6" s="17">
        <v>685</v>
      </c>
      <c r="Q6" s="5">
        <v>299</v>
      </c>
      <c r="R6" s="17">
        <v>269</v>
      </c>
      <c r="S6" s="17">
        <f t="shared" ref="S6:S23" si="2">SUM(Q6:R6)</f>
        <v>568</v>
      </c>
      <c r="T6" s="79">
        <v>253</v>
      </c>
      <c r="U6" s="186">
        <v>231</v>
      </c>
      <c r="V6" s="186">
        <f t="shared" ref="V6:V23" si="3">SUM(T6:U6)</f>
        <v>484</v>
      </c>
    </row>
    <row r="7" spans="1:23" s="11" customFormat="1" ht="15.95" customHeight="1">
      <c r="A7" s="173" t="s">
        <v>585</v>
      </c>
      <c r="B7" s="43">
        <v>918</v>
      </c>
      <c r="C7" s="45">
        <v>875</v>
      </c>
      <c r="D7" s="45">
        <v>1793</v>
      </c>
      <c r="E7" s="43">
        <v>860</v>
      </c>
      <c r="F7" s="45">
        <v>790</v>
      </c>
      <c r="G7" s="18">
        <f t="shared" si="0"/>
        <v>1650</v>
      </c>
      <c r="H7" s="45">
        <v>800</v>
      </c>
      <c r="I7" s="45">
        <v>726</v>
      </c>
      <c r="J7" s="18">
        <f t="shared" si="1"/>
        <v>1526</v>
      </c>
      <c r="K7" s="43">
        <v>501</v>
      </c>
      <c r="L7" s="45">
        <v>512</v>
      </c>
      <c r="M7" s="45">
        <v>1013</v>
      </c>
      <c r="N7" s="43">
        <v>391</v>
      </c>
      <c r="O7" s="45">
        <v>416</v>
      </c>
      <c r="P7" s="45">
        <v>807</v>
      </c>
      <c r="Q7" s="43">
        <v>344</v>
      </c>
      <c r="R7" s="45">
        <v>352</v>
      </c>
      <c r="S7" s="17">
        <f t="shared" si="2"/>
        <v>696</v>
      </c>
      <c r="T7" s="221">
        <v>326</v>
      </c>
      <c r="U7" s="222">
        <v>272</v>
      </c>
      <c r="V7" s="222">
        <f t="shared" si="3"/>
        <v>598</v>
      </c>
    </row>
    <row r="8" spans="1:23" s="11" customFormat="1" ht="15.95" customHeight="1">
      <c r="A8" s="174" t="s">
        <v>586</v>
      </c>
      <c r="B8" s="44">
        <v>754</v>
      </c>
      <c r="C8" s="47">
        <v>687</v>
      </c>
      <c r="D8" s="47">
        <v>1441</v>
      </c>
      <c r="E8" s="44">
        <v>885</v>
      </c>
      <c r="F8" s="47">
        <v>799</v>
      </c>
      <c r="G8" s="48">
        <f t="shared" si="0"/>
        <v>1684</v>
      </c>
      <c r="H8" s="47">
        <v>770</v>
      </c>
      <c r="I8" s="47">
        <v>670</v>
      </c>
      <c r="J8" s="48">
        <f t="shared" si="1"/>
        <v>1440</v>
      </c>
      <c r="K8" s="44">
        <v>602</v>
      </c>
      <c r="L8" s="47">
        <v>598</v>
      </c>
      <c r="M8" s="47">
        <v>1200</v>
      </c>
      <c r="N8" s="44">
        <v>527</v>
      </c>
      <c r="O8" s="47">
        <v>505</v>
      </c>
      <c r="P8" s="47">
        <v>1032</v>
      </c>
      <c r="Q8" s="44">
        <v>417</v>
      </c>
      <c r="R8" s="47">
        <v>373</v>
      </c>
      <c r="S8" s="47">
        <f t="shared" si="2"/>
        <v>790</v>
      </c>
      <c r="T8" s="79">
        <v>512</v>
      </c>
      <c r="U8" s="186">
        <v>323</v>
      </c>
      <c r="V8" s="186">
        <f t="shared" si="3"/>
        <v>835</v>
      </c>
    </row>
    <row r="9" spans="1:23" s="12" customFormat="1" ht="15.95" customHeight="1">
      <c r="A9" s="172" t="s">
        <v>587</v>
      </c>
      <c r="B9" s="5">
        <v>521</v>
      </c>
      <c r="C9" s="17">
        <v>531</v>
      </c>
      <c r="D9" s="17">
        <v>1052</v>
      </c>
      <c r="E9" s="5">
        <v>476</v>
      </c>
      <c r="F9" s="17">
        <v>506</v>
      </c>
      <c r="G9" s="18">
        <f t="shared" si="0"/>
        <v>982</v>
      </c>
      <c r="H9" s="17">
        <v>567</v>
      </c>
      <c r="I9" s="17">
        <v>483</v>
      </c>
      <c r="J9" s="18">
        <f t="shared" si="1"/>
        <v>1050</v>
      </c>
      <c r="K9" s="5">
        <v>492</v>
      </c>
      <c r="L9" s="17">
        <v>476</v>
      </c>
      <c r="M9" s="17">
        <v>968</v>
      </c>
      <c r="N9" s="5">
        <v>433</v>
      </c>
      <c r="O9" s="17">
        <v>465</v>
      </c>
      <c r="P9" s="17">
        <v>898</v>
      </c>
      <c r="Q9" s="5">
        <v>278</v>
      </c>
      <c r="R9" s="17">
        <v>254</v>
      </c>
      <c r="S9" s="17">
        <f t="shared" si="2"/>
        <v>532</v>
      </c>
      <c r="T9" s="79">
        <v>227</v>
      </c>
      <c r="U9" s="186">
        <v>189</v>
      </c>
      <c r="V9" s="186">
        <f t="shared" si="3"/>
        <v>416</v>
      </c>
    </row>
    <row r="10" spans="1:23" s="12" customFormat="1" ht="15.95" customHeight="1">
      <c r="A10" s="172" t="s">
        <v>588</v>
      </c>
      <c r="B10" s="5">
        <v>750</v>
      </c>
      <c r="C10" s="17">
        <v>749</v>
      </c>
      <c r="D10" s="18">
        <v>1499</v>
      </c>
      <c r="E10" s="17">
        <v>606</v>
      </c>
      <c r="F10" s="17">
        <v>620</v>
      </c>
      <c r="G10" s="18">
        <f t="shared" si="0"/>
        <v>1226</v>
      </c>
      <c r="H10" s="17">
        <v>521</v>
      </c>
      <c r="I10" s="17">
        <v>500</v>
      </c>
      <c r="J10" s="18">
        <f t="shared" si="1"/>
        <v>1021</v>
      </c>
      <c r="K10" s="5">
        <v>513</v>
      </c>
      <c r="L10" s="17">
        <v>473</v>
      </c>
      <c r="M10" s="17">
        <v>986</v>
      </c>
      <c r="N10" s="5">
        <v>443</v>
      </c>
      <c r="O10" s="17">
        <v>386</v>
      </c>
      <c r="P10" s="17">
        <v>829</v>
      </c>
      <c r="Q10" s="5">
        <v>317</v>
      </c>
      <c r="R10" s="17">
        <v>306</v>
      </c>
      <c r="S10" s="17">
        <f t="shared" si="2"/>
        <v>623</v>
      </c>
      <c r="T10" s="79">
        <v>288</v>
      </c>
      <c r="U10" s="186">
        <v>250</v>
      </c>
      <c r="V10" s="186">
        <f t="shared" si="3"/>
        <v>538</v>
      </c>
    </row>
    <row r="11" spans="1:23" s="12" customFormat="1" ht="15.95" customHeight="1">
      <c r="A11" s="172" t="s">
        <v>589</v>
      </c>
      <c r="B11" s="5">
        <v>893</v>
      </c>
      <c r="C11" s="17">
        <v>805</v>
      </c>
      <c r="D11" s="18">
        <v>1698</v>
      </c>
      <c r="E11" s="17">
        <v>734</v>
      </c>
      <c r="F11" s="17">
        <v>685</v>
      </c>
      <c r="G11" s="18">
        <f t="shared" si="0"/>
        <v>1419</v>
      </c>
      <c r="H11" s="17">
        <v>601</v>
      </c>
      <c r="I11" s="17">
        <v>586</v>
      </c>
      <c r="J11" s="18">
        <f t="shared" si="1"/>
        <v>1187</v>
      </c>
      <c r="K11" s="5">
        <v>535</v>
      </c>
      <c r="L11" s="17">
        <v>459</v>
      </c>
      <c r="M11" s="17">
        <v>994</v>
      </c>
      <c r="N11" s="5">
        <v>473</v>
      </c>
      <c r="O11" s="17">
        <v>427</v>
      </c>
      <c r="P11" s="17">
        <v>900</v>
      </c>
      <c r="Q11" s="5">
        <v>366</v>
      </c>
      <c r="R11" s="17">
        <v>312</v>
      </c>
      <c r="S11" s="17">
        <f t="shared" si="2"/>
        <v>678</v>
      </c>
      <c r="T11" s="79">
        <v>312</v>
      </c>
      <c r="U11" s="186">
        <v>285</v>
      </c>
      <c r="V11" s="186">
        <f t="shared" si="3"/>
        <v>597</v>
      </c>
    </row>
    <row r="12" spans="1:23" s="12" customFormat="1" ht="15.95" customHeight="1">
      <c r="A12" s="172" t="s">
        <v>590</v>
      </c>
      <c r="B12" s="5">
        <v>892</v>
      </c>
      <c r="C12" s="17">
        <v>735</v>
      </c>
      <c r="D12" s="18">
        <v>1627</v>
      </c>
      <c r="E12" s="17">
        <v>864</v>
      </c>
      <c r="F12" s="17">
        <v>771</v>
      </c>
      <c r="G12" s="18">
        <f t="shared" si="0"/>
        <v>1635</v>
      </c>
      <c r="H12" s="17">
        <v>711</v>
      </c>
      <c r="I12" s="17">
        <v>683</v>
      </c>
      <c r="J12" s="18">
        <f t="shared" si="1"/>
        <v>1394</v>
      </c>
      <c r="K12" s="5">
        <v>459</v>
      </c>
      <c r="L12" s="17">
        <v>446</v>
      </c>
      <c r="M12" s="17">
        <v>905</v>
      </c>
      <c r="N12" s="5">
        <v>506</v>
      </c>
      <c r="O12" s="17">
        <v>424</v>
      </c>
      <c r="P12" s="17">
        <v>930</v>
      </c>
      <c r="Q12" s="5">
        <v>450</v>
      </c>
      <c r="R12" s="17">
        <v>411</v>
      </c>
      <c r="S12" s="17">
        <f t="shared" si="2"/>
        <v>861</v>
      </c>
      <c r="T12" s="79">
        <v>358</v>
      </c>
      <c r="U12" s="186">
        <v>318</v>
      </c>
      <c r="V12" s="186">
        <f t="shared" si="3"/>
        <v>676</v>
      </c>
    </row>
    <row r="13" spans="1:23" s="12" customFormat="1" ht="15.95" customHeight="1">
      <c r="A13" s="172" t="s">
        <v>591</v>
      </c>
      <c r="B13" s="5">
        <v>596</v>
      </c>
      <c r="C13" s="17">
        <v>624</v>
      </c>
      <c r="D13" s="18">
        <v>1220</v>
      </c>
      <c r="E13" s="17">
        <v>870</v>
      </c>
      <c r="F13" s="17">
        <v>717</v>
      </c>
      <c r="G13" s="18">
        <f t="shared" si="0"/>
        <v>1587</v>
      </c>
      <c r="H13" s="17">
        <v>838</v>
      </c>
      <c r="I13" s="17">
        <v>733</v>
      </c>
      <c r="J13" s="18">
        <f t="shared" si="1"/>
        <v>1571</v>
      </c>
      <c r="K13" s="5">
        <v>552</v>
      </c>
      <c r="L13" s="17">
        <v>532</v>
      </c>
      <c r="M13" s="17">
        <v>1084</v>
      </c>
      <c r="N13" s="5">
        <v>447</v>
      </c>
      <c r="O13" s="17">
        <v>424</v>
      </c>
      <c r="P13" s="17">
        <v>871</v>
      </c>
      <c r="Q13" s="5">
        <v>489</v>
      </c>
      <c r="R13" s="17">
        <v>413</v>
      </c>
      <c r="S13" s="17">
        <f t="shared" si="2"/>
        <v>902</v>
      </c>
      <c r="T13" s="79">
        <v>416</v>
      </c>
      <c r="U13" s="186">
        <v>402</v>
      </c>
      <c r="V13" s="186">
        <f t="shared" si="3"/>
        <v>818</v>
      </c>
    </row>
    <row r="14" spans="1:23" s="12" customFormat="1" ht="15.95" customHeight="1">
      <c r="A14" s="172" t="s">
        <v>592</v>
      </c>
      <c r="B14" s="5">
        <v>655</v>
      </c>
      <c r="C14" s="17">
        <v>683</v>
      </c>
      <c r="D14" s="18">
        <v>1338</v>
      </c>
      <c r="E14" s="17">
        <v>593</v>
      </c>
      <c r="F14" s="17">
        <v>607</v>
      </c>
      <c r="G14" s="18">
        <f t="shared" si="0"/>
        <v>1200</v>
      </c>
      <c r="H14" s="17">
        <v>867</v>
      </c>
      <c r="I14" s="17">
        <v>697</v>
      </c>
      <c r="J14" s="18">
        <f t="shared" si="1"/>
        <v>1564</v>
      </c>
      <c r="K14" s="5">
        <v>680</v>
      </c>
      <c r="L14" s="17">
        <v>660</v>
      </c>
      <c r="M14" s="17">
        <v>1340</v>
      </c>
      <c r="N14" s="5">
        <v>533</v>
      </c>
      <c r="O14" s="17">
        <v>513</v>
      </c>
      <c r="P14" s="17">
        <v>1046</v>
      </c>
      <c r="Q14" s="5">
        <v>417</v>
      </c>
      <c r="R14" s="17">
        <v>411</v>
      </c>
      <c r="S14" s="17">
        <f t="shared" si="2"/>
        <v>828</v>
      </c>
      <c r="T14" s="79">
        <v>476</v>
      </c>
      <c r="U14" s="186">
        <v>404</v>
      </c>
      <c r="V14" s="186">
        <f t="shared" si="3"/>
        <v>880</v>
      </c>
    </row>
    <row r="15" spans="1:23" s="12" customFormat="1" ht="15.95" customHeight="1">
      <c r="A15" s="172" t="s">
        <v>593</v>
      </c>
      <c r="B15" s="5">
        <v>751</v>
      </c>
      <c r="C15" s="17">
        <v>813</v>
      </c>
      <c r="D15" s="18">
        <v>1564</v>
      </c>
      <c r="E15" s="17">
        <v>628</v>
      </c>
      <c r="F15" s="17">
        <v>666</v>
      </c>
      <c r="G15" s="18">
        <f t="shared" si="0"/>
        <v>1294</v>
      </c>
      <c r="H15" s="17">
        <v>588</v>
      </c>
      <c r="I15" s="17">
        <v>609</v>
      </c>
      <c r="J15" s="18">
        <f t="shared" si="1"/>
        <v>1197</v>
      </c>
      <c r="K15" s="5">
        <v>799</v>
      </c>
      <c r="L15" s="17">
        <v>717</v>
      </c>
      <c r="M15" s="17">
        <v>1516</v>
      </c>
      <c r="N15" s="5">
        <v>678</v>
      </c>
      <c r="O15" s="17">
        <v>643</v>
      </c>
      <c r="P15" s="17">
        <v>1321</v>
      </c>
      <c r="Q15" s="5">
        <v>505</v>
      </c>
      <c r="R15" s="17">
        <v>495</v>
      </c>
      <c r="S15" s="17">
        <f t="shared" si="2"/>
        <v>1000</v>
      </c>
      <c r="T15" s="79">
        <v>416</v>
      </c>
      <c r="U15" s="186">
        <v>397</v>
      </c>
      <c r="V15" s="186">
        <f t="shared" si="3"/>
        <v>813</v>
      </c>
    </row>
    <row r="16" spans="1:23" s="12" customFormat="1" ht="15.95" customHeight="1">
      <c r="A16" s="172" t="s">
        <v>594</v>
      </c>
      <c r="B16" s="5">
        <v>754</v>
      </c>
      <c r="C16" s="17">
        <v>747</v>
      </c>
      <c r="D16" s="18">
        <v>1501</v>
      </c>
      <c r="E16" s="17">
        <v>721</v>
      </c>
      <c r="F16" s="17">
        <v>786</v>
      </c>
      <c r="G16" s="18">
        <f t="shared" si="0"/>
        <v>1507</v>
      </c>
      <c r="H16" s="17">
        <v>615</v>
      </c>
      <c r="I16" s="17">
        <v>634</v>
      </c>
      <c r="J16" s="18">
        <f t="shared" si="1"/>
        <v>1249</v>
      </c>
      <c r="K16" s="5">
        <v>807</v>
      </c>
      <c r="L16" s="17">
        <v>663</v>
      </c>
      <c r="M16" s="17">
        <v>1470</v>
      </c>
      <c r="N16" s="5">
        <v>786</v>
      </c>
      <c r="O16" s="17">
        <v>695</v>
      </c>
      <c r="P16" s="17">
        <v>1481</v>
      </c>
      <c r="Q16" s="5">
        <v>649</v>
      </c>
      <c r="R16" s="17">
        <v>619</v>
      </c>
      <c r="S16" s="17">
        <f t="shared" si="2"/>
        <v>1268</v>
      </c>
      <c r="T16" s="79">
        <v>503</v>
      </c>
      <c r="U16" s="186">
        <v>475</v>
      </c>
      <c r="V16" s="186">
        <f t="shared" si="3"/>
        <v>978</v>
      </c>
    </row>
    <row r="17" spans="1:22" s="12" customFormat="1" ht="15.95" customHeight="1">
      <c r="A17" s="173" t="s">
        <v>595</v>
      </c>
      <c r="B17" s="43">
        <v>535</v>
      </c>
      <c r="C17" s="45">
        <v>651</v>
      </c>
      <c r="D17" s="46">
        <v>1186</v>
      </c>
      <c r="E17" s="45">
        <v>695</v>
      </c>
      <c r="F17" s="45">
        <v>731</v>
      </c>
      <c r="G17" s="18">
        <f t="shared" si="0"/>
        <v>1426</v>
      </c>
      <c r="H17" s="45">
        <v>697</v>
      </c>
      <c r="I17" s="45">
        <v>767</v>
      </c>
      <c r="J17" s="18">
        <f t="shared" si="1"/>
        <v>1464</v>
      </c>
      <c r="K17" s="43">
        <v>527</v>
      </c>
      <c r="L17" s="45">
        <v>582</v>
      </c>
      <c r="M17" s="45">
        <v>1109</v>
      </c>
      <c r="N17" s="43">
        <v>770</v>
      </c>
      <c r="O17" s="45">
        <v>638</v>
      </c>
      <c r="P17" s="45">
        <v>1408</v>
      </c>
      <c r="Q17" s="43">
        <v>750</v>
      </c>
      <c r="R17" s="45">
        <v>687</v>
      </c>
      <c r="S17" s="45">
        <f t="shared" si="2"/>
        <v>1437</v>
      </c>
      <c r="T17" s="221">
        <v>633</v>
      </c>
      <c r="U17" s="222">
        <v>600</v>
      </c>
      <c r="V17" s="222">
        <f t="shared" si="3"/>
        <v>1233</v>
      </c>
    </row>
    <row r="18" spans="1:22" s="12" customFormat="1" ht="15.95" customHeight="1">
      <c r="A18" s="174" t="s">
        <v>596</v>
      </c>
      <c r="B18" s="44">
        <v>378</v>
      </c>
      <c r="C18" s="47">
        <v>536</v>
      </c>
      <c r="D18" s="48">
        <v>914</v>
      </c>
      <c r="E18" s="47">
        <v>503</v>
      </c>
      <c r="F18" s="47">
        <v>640</v>
      </c>
      <c r="G18" s="48">
        <f t="shared" si="0"/>
        <v>1143</v>
      </c>
      <c r="H18" s="47">
        <v>673</v>
      </c>
      <c r="I18" s="47">
        <v>726</v>
      </c>
      <c r="J18" s="48">
        <f t="shared" si="1"/>
        <v>1399</v>
      </c>
      <c r="K18" s="44">
        <v>532</v>
      </c>
      <c r="L18" s="47">
        <v>597</v>
      </c>
      <c r="M18" s="47">
        <v>1129</v>
      </c>
      <c r="N18" s="44">
        <v>508</v>
      </c>
      <c r="O18" s="47">
        <v>554</v>
      </c>
      <c r="P18" s="47">
        <v>1062</v>
      </c>
      <c r="Q18" s="44">
        <v>731</v>
      </c>
      <c r="R18" s="47">
        <v>628</v>
      </c>
      <c r="S18" s="17">
        <f t="shared" si="2"/>
        <v>1359</v>
      </c>
      <c r="T18" s="79">
        <v>707</v>
      </c>
      <c r="U18" s="186">
        <v>666</v>
      </c>
      <c r="V18" s="186">
        <f t="shared" si="3"/>
        <v>1373</v>
      </c>
    </row>
    <row r="19" spans="1:22" s="12" customFormat="1" ht="15.95" customHeight="1">
      <c r="A19" s="172" t="s">
        <v>597</v>
      </c>
      <c r="B19" s="5">
        <v>303</v>
      </c>
      <c r="C19" s="17">
        <v>420</v>
      </c>
      <c r="D19" s="18">
        <v>723</v>
      </c>
      <c r="E19" s="17">
        <v>315</v>
      </c>
      <c r="F19" s="17">
        <v>514</v>
      </c>
      <c r="G19" s="18">
        <f t="shared" si="0"/>
        <v>829</v>
      </c>
      <c r="H19" s="17">
        <v>445</v>
      </c>
      <c r="I19" s="17">
        <v>610</v>
      </c>
      <c r="J19" s="18">
        <f t="shared" si="1"/>
        <v>1055</v>
      </c>
      <c r="K19" s="5">
        <v>564</v>
      </c>
      <c r="L19" s="17">
        <v>712</v>
      </c>
      <c r="M19" s="17">
        <v>1276</v>
      </c>
      <c r="N19" s="5">
        <v>458</v>
      </c>
      <c r="O19" s="17">
        <v>577</v>
      </c>
      <c r="P19" s="17">
        <v>1035</v>
      </c>
      <c r="Q19" s="5">
        <v>456</v>
      </c>
      <c r="R19" s="17">
        <v>513</v>
      </c>
      <c r="S19" s="17">
        <f t="shared" si="2"/>
        <v>969</v>
      </c>
      <c r="T19" s="79">
        <v>671</v>
      </c>
      <c r="U19" s="186">
        <v>604</v>
      </c>
      <c r="V19" s="186">
        <f t="shared" si="3"/>
        <v>1275</v>
      </c>
    </row>
    <row r="20" spans="1:22" s="12" customFormat="1" ht="15.95" customHeight="1">
      <c r="A20" s="172" t="s">
        <v>598</v>
      </c>
      <c r="B20" s="5">
        <v>194</v>
      </c>
      <c r="C20" s="17">
        <v>325</v>
      </c>
      <c r="D20" s="18">
        <v>519</v>
      </c>
      <c r="E20" s="17">
        <v>231</v>
      </c>
      <c r="F20" s="17">
        <v>368</v>
      </c>
      <c r="G20" s="18">
        <f t="shared" si="0"/>
        <v>599</v>
      </c>
      <c r="H20" s="17">
        <v>272</v>
      </c>
      <c r="I20" s="17">
        <v>464</v>
      </c>
      <c r="J20" s="18">
        <f t="shared" si="1"/>
        <v>736</v>
      </c>
      <c r="K20" s="5">
        <v>463</v>
      </c>
      <c r="L20" s="17">
        <v>643</v>
      </c>
      <c r="M20" s="17">
        <v>1106</v>
      </c>
      <c r="N20" s="5">
        <v>470</v>
      </c>
      <c r="O20" s="17">
        <v>664</v>
      </c>
      <c r="P20" s="17">
        <v>1134</v>
      </c>
      <c r="Q20" s="5">
        <v>406</v>
      </c>
      <c r="R20" s="17">
        <v>530</v>
      </c>
      <c r="S20" s="17">
        <f t="shared" si="2"/>
        <v>936</v>
      </c>
      <c r="T20" s="79">
        <v>403</v>
      </c>
      <c r="U20" s="186">
        <v>470</v>
      </c>
      <c r="V20" s="186">
        <f t="shared" si="3"/>
        <v>873</v>
      </c>
    </row>
    <row r="21" spans="1:22" s="12" customFormat="1" ht="15.95" customHeight="1">
      <c r="A21" s="172" t="s">
        <v>599</v>
      </c>
      <c r="B21" s="5">
        <v>92</v>
      </c>
      <c r="C21" s="17">
        <v>228</v>
      </c>
      <c r="D21" s="18">
        <v>320</v>
      </c>
      <c r="E21" s="17">
        <v>117</v>
      </c>
      <c r="F21" s="17">
        <v>226</v>
      </c>
      <c r="G21" s="18">
        <f t="shared" si="0"/>
        <v>343</v>
      </c>
      <c r="H21" s="17">
        <v>159</v>
      </c>
      <c r="I21" s="17">
        <v>296</v>
      </c>
      <c r="J21" s="18">
        <f t="shared" si="1"/>
        <v>455</v>
      </c>
      <c r="K21" s="5">
        <v>269</v>
      </c>
      <c r="L21" s="17">
        <v>490</v>
      </c>
      <c r="M21" s="17">
        <v>759</v>
      </c>
      <c r="N21" s="5">
        <v>348</v>
      </c>
      <c r="O21" s="17">
        <v>556</v>
      </c>
      <c r="P21" s="17">
        <v>904</v>
      </c>
      <c r="Q21" s="5">
        <v>374</v>
      </c>
      <c r="R21" s="17">
        <v>576</v>
      </c>
      <c r="S21" s="17">
        <f t="shared" si="2"/>
        <v>950</v>
      </c>
      <c r="T21" s="79">
        <v>310</v>
      </c>
      <c r="U21" s="186">
        <v>463</v>
      </c>
      <c r="V21" s="186">
        <f t="shared" si="3"/>
        <v>773</v>
      </c>
    </row>
    <row r="22" spans="1:22" s="12" customFormat="1" ht="15.95" customHeight="1">
      <c r="A22" s="19" t="s">
        <v>600</v>
      </c>
      <c r="B22" s="5">
        <v>57</v>
      </c>
      <c r="C22" s="17">
        <v>107</v>
      </c>
      <c r="D22" s="18">
        <v>164</v>
      </c>
      <c r="E22" s="17">
        <v>50</v>
      </c>
      <c r="F22" s="17">
        <v>167</v>
      </c>
      <c r="G22" s="18">
        <f t="shared" si="0"/>
        <v>217</v>
      </c>
      <c r="H22" s="17">
        <v>83</v>
      </c>
      <c r="I22" s="17">
        <v>235</v>
      </c>
      <c r="J22" s="18">
        <f t="shared" si="1"/>
        <v>318</v>
      </c>
      <c r="K22" s="5">
        <v>148</v>
      </c>
      <c r="L22" s="17">
        <v>422</v>
      </c>
      <c r="M22" s="17">
        <v>570</v>
      </c>
      <c r="N22" s="5">
        <v>212</v>
      </c>
      <c r="O22" s="17">
        <v>559</v>
      </c>
      <c r="P22" s="17">
        <v>771</v>
      </c>
      <c r="Q22" s="5">
        <v>280</v>
      </c>
      <c r="R22" s="17">
        <v>712</v>
      </c>
      <c r="S22" s="17">
        <f t="shared" si="2"/>
        <v>992</v>
      </c>
      <c r="T22" s="79">
        <v>345</v>
      </c>
      <c r="U22" s="186">
        <v>793</v>
      </c>
      <c r="V22" s="186">
        <f t="shared" si="3"/>
        <v>1138</v>
      </c>
    </row>
    <row r="23" spans="1:22" s="12" customFormat="1" ht="15.95" customHeight="1">
      <c r="A23" s="19" t="s">
        <v>601</v>
      </c>
      <c r="B23" s="5"/>
      <c r="C23" s="17"/>
      <c r="D23" s="18">
        <v>0</v>
      </c>
      <c r="E23" s="17"/>
      <c r="F23" s="17"/>
      <c r="G23" s="18">
        <f t="shared" si="0"/>
        <v>0</v>
      </c>
      <c r="H23" s="17"/>
      <c r="I23" s="17"/>
      <c r="J23" s="18">
        <f t="shared" si="1"/>
        <v>0</v>
      </c>
      <c r="K23" s="5"/>
      <c r="L23" s="17"/>
      <c r="M23" s="17">
        <v>0</v>
      </c>
      <c r="N23" s="5">
        <v>50</v>
      </c>
      <c r="O23" s="17">
        <v>29</v>
      </c>
      <c r="P23" s="17">
        <v>79</v>
      </c>
      <c r="Q23" s="5">
        <v>12</v>
      </c>
      <c r="R23" s="17">
        <v>2</v>
      </c>
      <c r="S23" s="17">
        <f t="shared" si="2"/>
        <v>14</v>
      </c>
      <c r="T23" s="79"/>
      <c r="U23" s="186"/>
      <c r="V23" s="186">
        <f t="shared" si="3"/>
        <v>0</v>
      </c>
    </row>
    <row r="24" spans="1:22" s="23" customFormat="1" ht="15.95" customHeight="1">
      <c r="A24" s="175" t="s">
        <v>602</v>
      </c>
      <c r="B24" s="20">
        <v>10695</v>
      </c>
      <c r="C24" s="21">
        <v>11032</v>
      </c>
      <c r="D24" s="22">
        <v>21727</v>
      </c>
      <c r="E24" s="21">
        <f t="shared" ref="E24:J24" si="4">SUM(E5:E23)</f>
        <v>10582</v>
      </c>
      <c r="F24" s="21">
        <f t="shared" si="4"/>
        <v>10952</v>
      </c>
      <c r="G24" s="22">
        <f t="shared" si="4"/>
        <v>21534</v>
      </c>
      <c r="H24" s="21">
        <f t="shared" si="4"/>
        <v>10410</v>
      </c>
      <c r="I24" s="21">
        <f t="shared" si="4"/>
        <v>10616</v>
      </c>
      <c r="J24" s="22">
        <f t="shared" si="4"/>
        <v>21026</v>
      </c>
      <c r="K24" s="51">
        <v>9188</v>
      </c>
      <c r="L24" s="52">
        <v>9733</v>
      </c>
      <c r="M24" s="52">
        <v>18921</v>
      </c>
      <c r="N24" s="51">
        <f t="shared" ref="N24:S24" si="5">SUM(N5:N23)</f>
        <v>8677</v>
      </c>
      <c r="O24" s="52">
        <f t="shared" si="5"/>
        <v>9098</v>
      </c>
      <c r="P24" s="52">
        <f t="shared" si="5"/>
        <v>17775</v>
      </c>
      <c r="Q24" s="51">
        <f t="shared" si="5"/>
        <v>7792</v>
      </c>
      <c r="R24" s="52">
        <f t="shared" si="5"/>
        <v>8088</v>
      </c>
      <c r="S24" s="52">
        <f t="shared" si="5"/>
        <v>15880</v>
      </c>
      <c r="T24" s="20">
        <f t="shared" ref="T24:V24" si="6">SUM(T5:T23)</f>
        <v>7334</v>
      </c>
      <c r="U24" s="21">
        <f t="shared" si="6"/>
        <v>7310</v>
      </c>
      <c r="V24" s="21">
        <f t="shared" si="6"/>
        <v>14644</v>
      </c>
    </row>
    <row r="25" spans="1:22" s="12" customFormat="1" ht="15.95" customHeight="1">
      <c r="A25" s="11"/>
      <c r="B25" s="14"/>
      <c r="C25" s="15"/>
      <c r="D25" s="16"/>
      <c r="E25" s="14"/>
      <c r="F25" s="15"/>
      <c r="G25" s="16"/>
      <c r="H25" s="14"/>
      <c r="I25" s="15"/>
      <c r="J25" s="16"/>
      <c r="K25" s="14"/>
      <c r="L25" s="15"/>
      <c r="M25" s="15"/>
      <c r="N25" s="14"/>
      <c r="O25" s="15"/>
      <c r="P25" s="15"/>
      <c r="Q25" s="14"/>
      <c r="R25" s="15"/>
      <c r="S25" s="15"/>
      <c r="T25" s="5"/>
      <c r="U25" s="17"/>
      <c r="V25" s="17"/>
    </row>
    <row r="26" spans="1:22" s="12" customFormat="1" ht="15.95" customHeight="1">
      <c r="A26" s="11" t="s">
        <v>603</v>
      </c>
      <c r="B26" s="5">
        <f t="shared" ref="B26:J26" si="7">SUM(B5:B7)</f>
        <v>2570</v>
      </c>
      <c r="C26" s="17">
        <f t="shared" si="7"/>
        <v>2391</v>
      </c>
      <c r="D26" s="17">
        <f t="shared" si="7"/>
        <v>4961</v>
      </c>
      <c r="E26" s="5">
        <f t="shared" si="7"/>
        <v>2294</v>
      </c>
      <c r="F26" s="17">
        <f t="shared" si="7"/>
        <v>2149</v>
      </c>
      <c r="G26" s="17">
        <f t="shared" si="7"/>
        <v>4443</v>
      </c>
      <c r="H26" s="5">
        <f t="shared" si="7"/>
        <v>2003</v>
      </c>
      <c r="I26" s="17">
        <f t="shared" si="7"/>
        <v>1923</v>
      </c>
      <c r="J26" s="17">
        <f t="shared" si="7"/>
        <v>3926</v>
      </c>
      <c r="K26" s="5">
        <v>1246</v>
      </c>
      <c r="L26" s="17">
        <v>1263</v>
      </c>
      <c r="M26" s="17">
        <v>2509</v>
      </c>
      <c r="N26" s="5">
        <v>1035</v>
      </c>
      <c r="O26" s="17">
        <v>1039</v>
      </c>
      <c r="P26" s="17">
        <v>2074</v>
      </c>
      <c r="Q26" s="5">
        <f t="shared" ref="Q26:V26" si="8">SUM(Q5:Q7)</f>
        <v>895</v>
      </c>
      <c r="R26" s="17">
        <f t="shared" si="8"/>
        <v>846</v>
      </c>
      <c r="S26" s="17">
        <f t="shared" si="8"/>
        <v>1741</v>
      </c>
      <c r="T26" s="5">
        <f t="shared" si="8"/>
        <v>757</v>
      </c>
      <c r="U26" s="17">
        <f t="shared" si="8"/>
        <v>671</v>
      </c>
      <c r="V26" s="17">
        <f t="shared" si="8"/>
        <v>1428</v>
      </c>
    </row>
    <row r="27" spans="1:22" s="12" customFormat="1" ht="15.95" customHeight="1">
      <c r="A27" s="11" t="s">
        <v>604</v>
      </c>
      <c r="B27" s="5">
        <f t="shared" ref="B27:J27" si="9">SUM(B8:B17)</f>
        <v>7101</v>
      </c>
      <c r="C27" s="17">
        <f t="shared" si="9"/>
        <v>7025</v>
      </c>
      <c r="D27" s="17">
        <f t="shared" si="9"/>
        <v>14126</v>
      </c>
      <c r="E27" s="5">
        <f t="shared" si="9"/>
        <v>7072</v>
      </c>
      <c r="F27" s="17">
        <f t="shared" si="9"/>
        <v>6888</v>
      </c>
      <c r="G27" s="17">
        <f t="shared" si="9"/>
        <v>13960</v>
      </c>
      <c r="H27" s="5">
        <f t="shared" si="9"/>
        <v>6775</v>
      </c>
      <c r="I27" s="17">
        <f t="shared" si="9"/>
        <v>6362</v>
      </c>
      <c r="J27" s="17">
        <f t="shared" si="9"/>
        <v>13137</v>
      </c>
      <c r="K27" s="5">
        <v>5966</v>
      </c>
      <c r="L27" s="17">
        <v>5606</v>
      </c>
      <c r="M27" s="17">
        <v>11572</v>
      </c>
      <c r="N27" s="5">
        <v>5596</v>
      </c>
      <c r="O27" s="17">
        <v>5120</v>
      </c>
      <c r="P27" s="17">
        <v>10716</v>
      </c>
      <c r="Q27" s="5">
        <f t="shared" ref="Q27:V27" si="10">SUM(Q8:Q17)</f>
        <v>4638</v>
      </c>
      <c r="R27" s="17">
        <f t="shared" si="10"/>
        <v>4281</v>
      </c>
      <c r="S27" s="17">
        <f t="shared" si="10"/>
        <v>8919</v>
      </c>
      <c r="T27" s="5">
        <f t="shared" si="10"/>
        <v>4141</v>
      </c>
      <c r="U27" s="17">
        <f t="shared" si="10"/>
        <v>3643</v>
      </c>
      <c r="V27" s="17">
        <f t="shared" si="10"/>
        <v>7784</v>
      </c>
    </row>
    <row r="28" spans="1:22" s="12" customFormat="1" ht="15.95" customHeight="1">
      <c r="A28" s="3" t="s">
        <v>605</v>
      </c>
      <c r="B28" s="24">
        <f t="shared" ref="B28:J28" si="11">SUM(B18:B22)</f>
        <v>1024</v>
      </c>
      <c r="C28" s="25">
        <f t="shared" si="11"/>
        <v>1616</v>
      </c>
      <c r="D28" s="25">
        <f t="shared" si="11"/>
        <v>2640</v>
      </c>
      <c r="E28" s="24">
        <f t="shared" si="11"/>
        <v>1216</v>
      </c>
      <c r="F28" s="25">
        <f t="shared" si="11"/>
        <v>1915</v>
      </c>
      <c r="G28" s="25">
        <f t="shared" si="11"/>
        <v>3131</v>
      </c>
      <c r="H28" s="24">
        <f t="shared" si="11"/>
        <v>1632</v>
      </c>
      <c r="I28" s="25">
        <f t="shared" si="11"/>
        <v>2331</v>
      </c>
      <c r="J28" s="25">
        <f t="shared" si="11"/>
        <v>3963</v>
      </c>
      <c r="K28" s="24">
        <v>1976</v>
      </c>
      <c r="L28" s="25">
        <v>2864</v>
      </c>
      <c r="M28" s="25">
        <v>4840</v>
      </c>
      <c r="N28" s="24">
        <v>1996</v>
      </c>
      <c r="O28" s="25">
        <v>2910</v>
      </c>
      <c r="P28" s="25">
        <v>4906</v>
      </c>
      <c r="Q28" s="24">
        <f t="shared" ref="Q28:V28" si="12">SUM(Q18:Q22)</f>
        <v>2247</v>
      </c>
      <c r="R28" s="25">
        <f t="shared" si="12"/>
        <v>2959</v>
      </c>
      <c r="S28" s="25">
        <f t="shared" si="12"/>
        <v>5206</v>
      </c>
      <c r="T28" s="24">
        <f t="shared" si="12"/>
        <v>2436</v>
      </c>
      <c r="U28" s="25">
        <f t="shared" si="12"/>
        <v>2996</v>
      </c>
      <c r="V28" s="25">
        <f t="shared" si="12"/>
        <v>5432</v>
      </c>
    </row>
    <row r="29" spans="1:22" s="12" customFormat="1" ht="15.95" customHeight="1">
      <c r="A29" s="26" t="s">
        <v>606</v>
      </c>
      <c r="B29" s="27"/>
      <c r="C29" s="28"/>
      <c r="D29" s="29"/>
      <c r="E29" s="27"/>
      <c r="F29" s="28"/>
      <c r="G29" s="29"/>
      <c r="H29" s="27"/>
      <c r="I29" s="28"/>
      <c r="J29" s="29"/>
      <c r="K29" s="27"/>
      <c r="L29" s="28"/>
      <c r="M29" s="28"/>
      <c r="N29" s="27"/>
      <c r="O29" s="28"/>
      <c r="P29" s="28"/>
      <c r="Q29" s="27"/>
      <c r="R29" s="28"/>
      <c r="S29" s="28"/>
      <c r="T29" s="5"/>
      <c r="U29" s="17"/>
      <c r="V29" s="17"/>
    </row>
    <row r="30" spans="1:22" s="12" customFormat="1" ht="15.95" customHeight="1">
      <c r="A30" s="11" t="s">
        <v>603</v>
      </c>
      <c r="B30" s="30">
        <v>24</v>
      </c>
      <c r="C30" s="31">
        <v>21.7</v>
      </c>
      <c r="D30" s="32">
        <v>22.8</v>
      </c>
      <c r="E30" s="30">
        <f>E26/($E$24-$E$23)*100</f>
        <v>21.678321678321677</v>
      </c>
      <c r="F30" s="31">
        <f>F26/($F$24-$F$23)*100</f>
        <v>19.621986851716581</v>
      </c>
      <c r="G30" s="32">
        <f>G26/($G$24-$G$23)*100</f>
        <v>20.632488158261353</v>
      </c>
      <c r="H30" s="30">
        <f>H26/($H$24-$H$23)*100</f>
        <v>19.241114313160423</v>
      </c>
      <c r="I30" s="31">
        <f>I26/($I$24-$I$23)*100</f>
        <v>18.114167294649587</v>
      </c>
      <c r="J30" s="32">
        <f>J26/($J$24-$J$23)*100</f>
        <v>18.672120232093597</v>
      </c>
      <c r="K30" s="30">
        <v>13.6</v>
      </c>
      <c r="L30" s="31">
        <v>13</v>
      </c>
      <c r="M30" s="31">
        <v>13.3</v>
      </c>
      <c r="N30" s="30">
        <v>12</v>
      </c>
      <c r="O30" s="31">
        <v>11.5</v>
      </c>
      <c r="P30" s="31">
        <v>11.7</v>
      </c>
      <c r="Q30" s="30">
        <v>11.5</v>
      </c>
      <c r="R30" s="31">
        <v>10.5</v>
      </c>
      <c r="S30" s="31">
        <v>11</v>
      </c>
      <c r="T30" s="187">
        <v>10.3</v>
      </c>
      <c r="U30" s="188">
        <v>9.1999999999999993</v>
      </c>
      <c r="V30" s="189">
        <v>9.8000000000000007</v>
      </c>
    </row>
    <row r="31" spans="1:22" s="12" customFormat="1" ht="15.95" customHeight="1">
      <c r="A31" s="11" t="s">
        <v>604</v>
      </c>
      <c r="B31" s="30">
        <v>66.400000000000006</v>
      </c>
      <c r="C31" s="31">
        <v>63.7</v>
      </c>
      <c r="D31" s="32">
        <v>65</v>
      </c>
      <c r="E31" s="30">
        <f t="shared" ref="E31:E32" si="13">E27/($E$24-$E$23)*100</f>
        <v>66.830466830466833</v>
      </c>
      <c r="F31" s="31">
        <f t="shared" ref="F31:F32" si="14">F27/($F$24-$F$23)*100</f>
        <v>62.892622352081808</v>
      </c>
      <c r="G31" s="32">
        <f t="shared" ref="G31:G32" si="15">G27/($G$24-$G$23)*100</f>
        <v>64.827714312250393</v>
      </c>
      <c r="H31" s="30">
        <f t="shared" ref="H31:H32" si="16">H27/($H$24-$H$23)*100</f>
        <v>65.081652257444773</v>
      </c>
      <c r="I31" s="31">
        <f t="shared" ref="I31:I32" si="17">I27/($I$24-$I$23)*100</f>
        <v>59.928409947249442</v>
      </c>
      <c r="J31" s="32">
        <f t="shared" ref="J31:J32" si="18">J27/($J$24-$J$23)*100</f>
        <v>62.479786930467043</v>
      </c>
      <c r="K31" s="30">
        <v>64.900000000000006</v>
      </c>
      <c r="L31" s="31">
        <v>57.6</v>
      </c>
      <c r="M31" s="31">
        <v>61.1</v>
      </c>
      <c r="N31" s="30">
        <v>64.900000000000006</v>
      </c>
      <c r="O31" s="31">
        <v>56.5</v>
      </c>
      <c r="P31" s="31">
        <v>60.6</v>
      </c>
      <c r="Q31" s="30">
        <v>59.6</v>
      </c>
      <c r="R31" s="31">
        <v>52.9</v>
      </c>
      <c r="S31" s="31">
        <v>56.2</v>
      </c>
      <c r="T31" s="187">
        <v>56.5</v>
      </c>
      <c r="U31" s="188">
        <v>49.8</v>
      </c>
      <c r="V31" s="189">
        <v>53.2</v>
      </c>
    </row>
    <row r="32" spans="1:22" s="12" customFormat="1" ht="15.95" customHeight="1" thickBot="1">
      <c r="A32" s="33" t="s">
        <v>605</v>
      </c>
      <c r="B32" s="34">
        <v>9.6</v>
      </c>
      <c r="C32" s="35">
        <v>14.6</v>
      </c>
      <c r="D32" s="36">
        <v>12.2</v>
      </c>
      <c r="E32" s="34">
        <f t="shared" si="13"/>
        <v>11.491211491211491</v>
      </c>
      <c r="F32" s="35">
        <f t="shared" si="14"/>
        <v>17.485390796201607</v>
      </c>
      <c r="G32" s="36">
        <f t="shared" si="15"/>
        <v>14.539797529488252</v>
      </c>
      <c r="H32" s="34">
        <f t="shared" si="16"/>
        <v>15.677233429394812</v>
      </c>
      <c r="I32" s="35">
        <f t="shared" si="17"/>
        <v>21.957422758100982</v>
      </c>
      <c r="J32" s="36">
        <f t="shared" si="18"/>
        <v>18.848092837439363</v>
      </c>
      <c r="K32" s="34">
        <v>21.5</v>
      </c>
      <c r="L32" s="35">
        <v>29.4</v>
      </c>
      <c r="M32" s="35">
        <v>25.6</v>
      </c>
      <c r="N32" s="34">
        <v>23.1</v>
      </c>
      <c r="O32" s="35">
        <v>32.1</v>
      </c>
      <c r="P32" s="35">
        <v>27.7</v>
      </c>
      <c r="Q32" s="34">
        <v>28.9</v>
      </c>
      <c r="R32" s="35">
        <v>36.6</v>
      </c>
      <c r="S32" s="35">
        <v>32.799999999999997</v>
      </c>
      <c r="T32" s="190">
        <v>33.200000000000003</v>
      </c>
      <c r="U32" s="191">
        <v>41</v>
      </c>
      <c r="V32" s="191">
        <v>37.1</v>
      </c>
    </row>
    <row r="33" spans="1:22" s="12" customFormat="1" ht="15.95" customHeight="1">
      <c r="A33" s="37" t="s">
        <v>607</v>
      </c>
      <c r="B33" s="37"/>
      <c r="C33" s="37"/>
      <c r="D33" s="37"/>
      <c r="T33" s="149"/>
      <c r="U33" s="149"/>
      <c r="V33" s="149"/>
    </row>
    <row r="35" spans="1:22" s="159" customFormat="1">
      <c r="A35" s="168"/>
      <c r="B35" s="168"/>
      <c r="C35" s="168"/>
      <c r="D35" s="168"/>
      <c r="T35" s="183"/>
      <c r="U35" s="183"/>
      <c r="V35" s="183"/>
    </row>
  </sheetData>
  <mergeCells count="8">
    <mergeCell ref="T3:V3"/>
    <mergeCell ref="Q3:S3"/>
    <mergeCell ref="A3:A4"/>
    <mergeCell ref="N3:P3"/>
    <mergeCell ref="B3:D3"/>
    <mergeCell ref="E3:G3"/>
    <mergeCell ref="H3:J3"/>
    <mergeCell ref="K3:M3"/>
  </mergeCells>
  <phoneticPr fontId="2"/>
  <pageMargins left="0.78700000000000003" right="0.78700000000000003" top="0.98399999999999999" bottom="0.98399999999999999" header="0.51200000000000001" footer="0.51200000000000001"/>
  <pageSetup paperSize="9" scale="7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zoomScaleNormal="100" workbookViewId="0"/>
  </sheetViews>
  <sheetFormatPr defaultRowHeight="13.5"/>
  <cols>
    <col min="1" max="1" width="8.625" style="322" customWidth="1"/>
    <col min="2" max="3" width="7.625" style="141" customWidth="1"/>
    <col min="4" max="4" width="7.625" style="142" customWidth="1"/>
    <col min="5" max="5" width="8.625" style="142" customWidth="1"/>
    <col min="6" max="8" width="7.625" style="142" customWidth="1"/>
    <col min="9" max="9" width="8.625" style="142" customWidth="1"/>
    <col min="10" max="12" width="7.625" style="142" customWidth="1"/>
    <col min="13" max="18" width="7.625" style="41" customWidth="1"/>
    <col min="19" max="16384" width="9" style="41"/>
  </cols>
  <sheetData>
    <row r="1" spans="1:18" ht="14.25">
      <c r="A1" s="140" t="s">
        <v>643</v>
      </c>
    </row>
    <row r="2" spans="1:18">
      <c r="A2" s="147"/>
      <c r="I2" s="217"/>
      <c r="J2" s="217"/>
      <c r="K2" s="217"/>
      <c r="L2" s="218" t="s">
        <v>688</v>
      </c>
    </row>
    <row r="3" spans="1:18" s="312" customFormat="1">
      <c r="A3" s="133" t="s">
        <v>0</v>
      </c>
      <c r="B3" s="133" t="s">
        <v>160</v>
      </c>
      <c r="C3" s="133" t="s">
        <v>106</v>
      </c>
      <c r="D3" s="134" t="s">
        <v>107</v>
      </c>
      <c r="E3" s="143" t="s">
        <v>0</v>
      </c>
      <c r="F3" s="133" t="s">
        <v>160</v>
      </c>
      <c r="G3" s="133" t="s">
        <v>106</v>
      </c>
      <c r="H3" s="134" t="s">
        <v>107</v>
      </c>
      <c r="I3" s="143" t="s">
        <v>0</v>
      </c>
      <c r="J3" s="193" t="s">
        <v>160</v>
      </c>
      <c r="K3" s="133" t="s">
        <v>106</v>
      </c>
      <c r="L3" s="133" t="s">
        <v>107</v>
      </c>
    </row>
    <row r="4" spans="1:18" s="315" customFormat="1">
      <c r="A4" s="135" t="s">
        <v>1</v>
      </c>
      <c r="B4" s="136">
        <f>SUM(C4:D4)</f>
        <v>321</v>
      </c>
      <c r="C4" s="194">
        <f>SUM(C5:C9)</f>
        <v>166</v>
      </c>
      <c r="D4" s="194">
        <f>SUM(D5:D9)</f>
        <v>155</v>
      </c>
      <c r="E4" s="144" t="s">
        <v>11</v>
      </c>
      <c r="F4" s="136">
        <f>F5+F6+F7+F8+F9</f>
        <v>858</v>
      </c>
      <c r="G4" s="194">
        <f>SUM(G5:G9)</f>
        <v>443</v>
      </c>
      <c r="H4" s="194">
        <f>SUM(H5:H9)</f>
        <v>415</v>
      </c>
      <c r="I4" s="196" t="s">
        <v>21</v>
      </c>
      <c r="J4" s="197">
        <f>SUM(K4:L4)</f>
        <v>18</v>
      </c>
      <c r="K4" s="313">
        <v>1</v>
      </c>
      <c r="L4" s="314">
        <v>17</v>
      </c>
    </row>
    <row r="5" spans="1:18" s="312" customFormat="1">
      <c r="A5" s="137">
        <v>0</v>
      </c>
      <c r="B5" s="79">
        <f>SUM(C5:D5)</f>
        <v>59</v>
      </c>
      <c r="C5" s="316">
        <v>27</v>
      </c>
      <c r="D5" s="316">
        <v>32</v>
      </c>
      <c r="E5" s="145">
        <v>50</v>
      </c>
      <c r="F5" s="79">
        <f>SUM(G5:H5)</f>
        <v>184</v>
      </c>
      <c r="G5" s="316">
        <v>96</v>
      </c>
      <c r="H5" s="316">
        <v>88</v>
      </c>
      <c r="I5" s="198"/>
      <c r="J5" s="78"/>
      <c r="K5" s="78"/>
      <c r="L5" s="179"/>
    </row>
    <row r="6" spans="1:18" s="312" customFormat="1">
      <c r="A6" s="137">
        <v>1</v>
      </c>
      <c r="B6" s="79">
        <f t="shared" ref="B6:B9" si="0">SUM(C6:D6)</f>
        <v>54</v>
      </c>
      <c r="C6" s="316">
        <v>27</v>
      </c>
      <c r="D6" s="316">
        <v>27</v>
      </c>
      <c r="E6" s="145">
        <v>51</v>
      </c>
      <c r="F6" s="79">
        <f t="shared" ref="F6:F63" si="1">SUM(G6:H6)</f>
        <v>168</v>
      </c>
      <c r="G6" s="316">
        <v>86</v>
      </c>
      <c r="H6" s="316">
        <v>82</v>
      </c>
      <c r="I6" s="199" t="s">
        <v>160</v>
      </c>
      <c r="J6" s="177">
        <f>B4+B10+B16+B22+B28+B34+B40+B46+B52+B58+F4+F10+F16+F22+F28+F34+F40+F46+F52+F58+J4</f>
        <v>14197</v>
      </c>
      <c r="K6" s="177">
        <f>C4+C10+C16+C22+C28+C34+C40+C46+C52+C58+G4+G10+G16+G22+G28+G34+G40+G46+G52+G58+K4</f>
        <v>7075</v>
      </c>
      <c r="L6" s="148">
        <f>D4+D10+D16+D22+D28+D34+D40+D46+D52+D58+H4+H10+H16+H22+H28+H34+H40+H46+H52+H58+L4</f>
        <v>7122</v>
      </c>
    </row>
    <row r="7" spans="1:18" s="312" customFormat="1">
      <c r="A7" s="137">
        <v>2</v>
      </c>
      <c r="B7" s="79">
        <f t="shared" si="0"/>
        <v>65</v>
      </c>
      <c r="C7" s="316">
        <v>36</v>
      </c>
      <c r="D7" s="316">
        <v>29</v>
      </c>
      <c r="E7" s="145">
        <v>52</v>
      </c>
      <c r="F7" s="79">
        <f t="shared" si="1"/>
        <v>154</v>
      </c>
      <c r="G7" s="316">
        <v>79</v>
      </c>
      <c r="H7" s="316">
        <v>75</v>
      </c>
      <c r="I7" s="200"/>
      <c r="J7" s="201"/>
      <c r="K7" s="201"/>
      <c r="L7" s="201"/>
    </row>
    <row r="8" spans="1:18" s="312" customFormat="1">
      <c r="A8" s="137">
        <v>3</v>
      </c>
      <c r="B8" s="79">
        <f t="shared" si="0"/>
        <v>75</v>
      </c>
      <c r="C8" s="316">
        <v>39</v>
      </c>
      <c r="D8" s="316">
        <v>36</v>
      </c>
      <c r="E8" s="145">
        <v>53</v>
      </c>
      <c r="F8" s="79">
        <f t="shared" si="1"/>
        <v>171</v>
      </c>
      <c r="G8" s="316">
        <v>82</v>
      </c>
      <c r="H8" s="316">
        <v>89</v>
      </c>
      <c r="I8" s="200"/>
      <c r="J8" s="201"/>
      <c r="K8" s="201"/>
      <c r="L8" s="201"/>
    </row>
    <row r="9" spans="1:18" s="312" customFormat="1">
      <c r="A9" s="138">
        <v>4</v>
      </c>
      <c r="B9" s="79">
        <f t="shared" si="0"/>
        <v>68</v>
      </c>
      <c r="C9" s="316">
        <v>37</v>
      </c>
      <c r="D9" s="316">
        <v>31</v>
      </c>
      <c r="E9" s="146">
        <v>54</v>
      </c>
      <c r="F9" s="79">
        <f t="shared" si="1"/>
        <v>181</v>
      </c>
      <c r="G9" s="316">
        <v>100</v>
      </c>
      <c r="H9" s="316">
        <v>81</v>
      </c>
      <c r="I9" s="200"/>
      <c r="J9" s="201"/>
      <c r="K9" s="201"/>
      <c r="L9" s="201"/>
    </row>
    <row r="10" spans="1:18" s="315" customFormat="1">
      <c r="A10" s="135" t="s">
        <v>2</v>
      </c>
      <c r="B10" s="136">
        <f>B11+B12+B13+B14+B15</f>
        <v>423</v>
      </c>
      <c r="C10" s="194">
        <f>SUM(C11:C15)</f>
        <v>218</v>
      </c>
      <c r="D10" s="195">
        <f>SUM(D11:D15)</f>
        <v>205</v>
      </c>
      <c r="E10" s="144" t="s">
        <v>12</v>
      </c>
      <c r="F10" s="136">
        <f>F11+F12+F13+F14+F15</f>
        <v>893</v>
      </c>
      <c r="G10" s="194">
        <f>SUM(G11:G15)</f>
        <v>470</v>
      </c>
      <c r="H10" s="194">
        <f>SUM(H11:H15)</f>
        <v>423</v>
      </c>
      <c r="I10" s="202"/>
      <c r="J10" s="203"/>
      <c r="K10" s="203"/>
      <c r="L10" s="203"/>
      <c r="R10" s="317"/>
    </row>
    <row r="11" spans="1:18" s="312" customFormat="1">
      <c r="A11" s="137">
        <v>5</v>
      </c>
      <c r="B11" s="79">
        <f t="shared" ref="B11:B63" si="2">SUM(C11:D11)</f>
        <v>74</v>
      </c>
      <c r="C11" s="316">
        <v>32</v>
      </c>
      <c r="D11" s="316">
        <v>42</v>
      </c>
      <c r="E11" s="145">
        <v>55</v>
      </c>
      <c r="F11" s="79">
        <f t="shared" si="1"/>
        <v>166</v>
      </c>
      <c r="G11" s="316">
        <v>83</v>
      </c>
      <c r="H11" s="316">
        <v>83</v>
      </c>
      <c r="I11" s="200"/>
      <c r="J11" s="201"/>
      <c r="K11" s="201"/>
      <c r="L11" s="201"/>
    </row>
    <row r="12" spans="1:18" s="312" customFormat="1">
      <c r="A12" s="137">
        <v>6</v>
      </c>
      <c r="B12" s="79">
        <f t="shared" si="2"/>
        <v>81</v>
      </c>
      <c r="C12" s="316">
        <v>39</v>
      </c>
      <c r="D12" s="316">
        <v>42</v>
      </c>
      <c r="E12" s="145">
        <v>56</v>
      </c>
      <c r="F12" s="79">
        <f t="shared" si="1"/>
        <v>163</v>
      </c>
      <c r="G12" s="316">
        <v>90</v>
      </c>
      <c r="H12" s="316">
        <v>73</v>
      </c>
      <c r="I12" s="200"/>
      <c r="J12" s="201"/>
      <c r="K12" s="201"/>
      <c r="L12" s="201"/>
    </row>
    <row r="13" spans="1:18" s="312" customFormat="1">
      <c r="A13" s="137">
        <v>7</v>
      </c>
      <c r="B13" s="79">
        <f t="shared" si="2"/>
        <v>82</v>
      </c>
      <c r="C13" s="316">
        <v>47</v>
      </c>
      <c r="D13" s="316">
        <v>35</v>
      </c>
      <c r="E13" s="145">
        <v>57</v>
      </c>
      <c r="F13" s="79">
        <f t="shared" si="1"/>
        <v>179</v>
      </c>
      <c r="G13" s="316">
        <v>95</v>
      </c>
      <c r="H13" s="316">
        <v>84</v>
      </c>
      <c r="I13" s="200"/>
      <c r="J13" s="201"/>
      <c r="K13" s="201"/>
      <c r="L13" s="201"/>
    </row>
    <row r="14" spans="1:18" s="312" customFormat="1">
      <c r="A14" s="137">
        <v>8</v>
      </c>
      <c r="B14" s="79">
        <f t="shared" si="2"/>
        <v>94</v>
      </c>
      <c r="C14" s="316">
        <v>48</v>
      </c>
      <c r="D14" s="316">
        <v>46</v>
      </c>
      <c r="E14" s="145">
        <v>58</v>
      </c>
      <c r="F14" s="79">
        <f t="shared" si="1"/>
        <v>191</v>
      </c>
      <c r="G14" s="316">
        <v>105</v>
      </c>
      <c r="H14" s="316">
        <v>86</v>
      </c>
      <c r="I14" s="200"/>
      <c r="J14" s="201"/>
      <c r="K14" s="201"/>
      <c r="L14" s="201"/>
    </row>
    <row r="15" spans="1:18" s="312" customFormat="1">
      <c r="A15" s="138">
        <v>9</v>
      </c>
      <c r="B15" s="79">
        <f t="shared" si="2"/>
        <v>92</v>
      </c>
      <c r="C15" s="316">
        <v>52</v>
      </c>
      <c r="D15" s="316">
        <v>40</v>
      </c>
      <c r="E15" s="146">
        <v>59</v>
      </c>
      <c r="F15" s="79">
        <f t="shared" si="1"/>
        <v>194</v>
      </c>
      <c r="G15" s="316">
        <v>97</v>
      </c>
      <c r="H15" s="316">
        <v>97</v>
      </c>
      <c r="I15" s="200"/>
      <c r="J15" s="201"/>
      <c r="K15" s="201"/>
      <c r="L15" s="201"/>
      <c r="R15" s="318"/>
    </row>
    <row r="16" spans="1:18" s="315" customFormat="1">
      <c r="A16" s="135" t="s">
        <v>3</v>
      </c>
      <c r="B16" s="136">
        <f>B17+B18+B19+B20+B21</f>
        <v>594</v>
      </c>
      <c r="C16" s="194">
        <f>SUM(C17:C21)</f>
        <v>307</v>
      </c>
      <c r="D16" s="195">
        <f>SUM(D17:D21)</f>
        <v>287</v>
      </c>
      <c r="E16" s="144" t="s">
        <v>13</v>
      </c>
      <c r="F16" s="136">
        <f>F17+F18+F19+F20+F21</f>
        <v>1103</v>
      </c>
      <c r="G16" s="194">
        <f>SUM(G17:G21)</f>
        <v>575</v>
      </c>
      <c r="H16" s="194">
        <f>SUM(H17:H21)</f>
        <v>528</v>
      </c>
      <c r="I16" s="202"/>
      <c r="J16" s="203"/>
      <c r="K16" s="203"/>
      <c r="L16" s="203"/>
    </row>
    <row r="17" spans="1:12" s="312" customFormat="1">
      <c r="A17" s="137">
        <v>10</v>
      </c>
      <c r="B17" s="79">
        <f t="shared" si="2"/>
        <v>111</v>
      </c>
      <c r="C17" s="316">
        <v>58</v>
      </c>
      <c r="D17" s="316">
        <v>53</v>
      </c>
      <c r="E17" s="145">
        <v>60</v>
      </c>
      <c r="F17" s="79">
        <f t="shared" si="1"/>
        <v>200</v>
      </c>
      <c r="G17" s="316">
        <v>99</v>
      </c>
      <c r="H17" s="316">
        <v>101</v>
      </c>
      <c r="I17" s="200"/>
      <c r="J17" s="201"/>
      <c r="K17" s="201"/>
      <c r="L17" s="201"/>
    </row>
    <row r="18" spans="1:12" s="312" customFormat="1">
      <c r="A18" s="137">
        <v>11</v>
      </c>
      <c r="B18" s="79">
        <f t="shared" si="2"/>
        <v>109</v>
      </c>
      <c r="C18" s="316">
        <v>52</v>
      </c>
      <c r="D18" s="316">
        <v>57</v>
      </c>
      <c r="E18" s="145">
        <v>61</v>
      </c>
      <c r="F18" s="79">
        <f t="shared" si="1"/>
        <v>213</v>
      </c>
      <c r="G18" s="316">
        <v>113</v>
      </c>
      <c r="H18" s="316">
        <v>100</v>
      </c>
      <c r="I18" s="200"/>
      <c r="J18" s="201"/>
      <c r="K18" s="201"/>
      <c r="L18" s="201"/>
    </row>
    <row r="19" spans="1:12" s="312" customFormat="1">
      <c r="A19" s="137">
        <v>12</v>
      </c>
      <c r="B19" s="79">
        <f t="shared" si="2"/>
        <v>112</v>
      </c>
      <c r="C19" s="316">
        <v>60</v>
      </c>
      <c r="D19" s="316">
        <v>52</v>
      </c>
      <c r="E19" s="145">
        <v>62</v>
      </c>
      <c r="F19" s="79">
        <f t="shared" si="1"/>
        <v>221</v>
      </c>
      <c r="G19" s="316">
        <v>119</v>
      </c>
      <c r="H19" s="316">
        <v>102</v>
      </c>
      <c r="I19" s="200"/>
      <c r="J19" s="201"/>
      <c r="K19" s="201"/>
      <c r="L19" s="201"/>
    </row>
    <row r="20" spans="1:12" s="312" customFormat="1">
      <c r="A20" s="137">
        <v>13</v>
      </c>
      <c r="B20" s="79">
        <f t="shared" si="2"/>
        <v>147</v>
      </c>
      <c r="C20" s="316">
        <v>82</v>
      </c>
      <c r="D20" s="316">
        <v>65</v>
      </c>
      <c r="E20" s="145">
        <v>63</v>
      </c>
      <c r="F20" s="79">
        <f t="shared" si="1"/>
        <v>245</v>
      </c>
      <c r="G20" s="316">
        <v>129</v>
      </c>
      <c r="H20" s="316">
        <v>116</v>
      </c>
      <c r="I20" s="200"/>
      <c r="J20" s="201"/>
      <c r="K20" s="201"/>
      <c r="L20" s="201"/>
    </row>
    <row r="21" spans="1:12" s="312" customFormat="1">
      <c r="A21" s="138">
        <v>14</v>
      </c>
      <c r="B21" s="79">
        <f t="shared" si="2"/>
        <v>115</v>
      </c>
      <c r="C21" s="316">
        <v>55</v>
      </c>
      <c r="D21" s="316">
        <v>60</v>
      </c>
      <c r="E21" s="146">
        <v>64</v>
      </c>
      <c r="F21" s="79">
        <f t="shared" si="1"/>
        <v>224</v>
      </c>
      <c r="G21" s="316">
        <v>115</v>
      </c>
      <c r="H21" s="316">
        <v>109</v>
      </c>
      <c r="I21" s="200"/>
      <c r="J21" s="201"/>
      <c r="K21" s="201"/>
      <c r="L21" s="201"/>
    </row>
    <row r="22" spans="1:12" s="315" customFormat="1">
      <c r="A22" s="135" t="s">
        <v>4</v>
      </c>
      <c r="B22" s="136">
        <f>B23+B24+B25+B26+B27</f>
        <v>652</v>
      </c>
      <c r="C22" s="194">
        <f>SUM(C23:C27)</f>
        <v>371</v>
      </c>
      <c r="D22" s="194">
        <f>SUM(D23:D27)</f>
        <v>281</v>
      </c>
      <c r="E22" s="144" t="s">
        <v>14</v>
      </c>
      <c r="F22" s="136">
        <f>F23+F24+F25+F26+F27</f>
        <v>1312</v>
      </c>
      <c r="G22" s="194">
        <f>SUM(G23:G27)</f>
        <v>669</v>
      </c>
      <c r="H22" s="194">
        <f>SUM(H23:H27)</f>
        <v>643</v>
      </c>
      <c r="I22" s="202"/>
      <c r="J22" s="203"/>
      <c r="K22" s="203"/>
      <c r="L22" s="203"/>
    </row>
    <row r="23" spans="1:12" s="312" customFormat="1">
      <c r="A23" s="137">
        <v>15</v>
      </c>
      <c r="B23" s="79">
        <f t="shared" si="2"/>
        <v>136</v>
      </c>
      <c r="C23" s="316">
        <v>88</v>
      </c>
      <c r="D23" s="316">
        <v>48</v>
      </c>
      <c r="E23" s="145">
        <v>65</v>
      </c>
      <c r="F23" s="79">
        <f t="shared" si="1"/>
        <v>255</v>
      </c>
      <c r="G23" s="316">
        <v>114</v>
      </c>
      <c r="H23" s="316">
        <v>141</v>
      </c>
      <c r="I23" s="200"/>
      <c r="J23" s="201"/>
      <c r="K23" s="201"/>
      <c r="L23" s="201"/>
    </row>
    <row r="24" spans="1:12" s="312" customFormat="1">
      <c r="A24" s="137">
        <v>16</v>
      </c>
      <c r="B24" s="79">
        <f t="shared" si="2"/>
        <v>159</v>
      </c>
      <c r="C24" s="316">
        <v>94</v>
      </c>
      <c r="D24" s="316">
        <v>65</v>
      </c>
      <c r="E24" s="145">
        <v>66</v>
      </c>
      <c r="F24" s="79">
        <f t="shared" si="1"/>
        <v>283</v>
      </c>
      <c r="G24" s="316">
        <v>145</v>
      </c>
      <c r="H24" s="316">
        <v>138</v>
      </c>
      <c r="I24" s="200"/>
      <c r="J24" s="201"/>
      <c r="K24" s="201"/>
      <c r="L24" s="201"/>
    </row>
    <row r="25" spans="1:12" s="312" customFormat="1">
      <c r="A25" s="137">
        <v>17</v>
      </c>
      <c r="B25" s="79">
        <f t="shared" si="2"/>
        <v>113</v>
      </c>
      <c r="C25" s="316">
        <v>59</v>
      </c>
      <c r="D25" s="316">
        <v>54</v>
      </c>
      <c r="E25" s="145">
        <v>67</v>
      </c>
      <c r="F25" s="79">
        <f t="shared" si="1"/>
        <v>267</v>
      </c>
      <c r="G25" s="316">
        <v>138</v>
      </c>
      <c r="H25" s="316">
        <v>129</v>
      </c>
      <c r="I25" s="200"/>
      <c r="J25" s="201"/>
      <c r="K25" s="201"/>
      <c r="L25" s="201"/>
    </row>
    <row r="26" spans="1:12" s="312" customFormat="1">
      <c r="A26" s="137">
        <v>18</v>
      </c>
      <c r="B26" s="79">
        <f t="shared" si="2"/>
        <v>140</v>
      </c>
      <c r="C26" s="316">
        <v>74</v>
      </c>
      <c r="D26" s="316">
        <v>66</v>
      </c>
      <c r="E26" s="145">
        <v>68</v>
      </c>
      <c r="F26" s="79">
        <f t="shared" si="1"/>
        <v>251</v>
      </c>
      <c r="G26" s="316">
        <v>135</v>
      </c>
      <c r="H26" s="316">
        <v>116</v>
      </c>
      <c r="I26" s="200"/>
      <c r="J26" s="201"/>
      <c r="K26" s="201"/>
      <c r="L26" s="201"/>
    </row>
    <row r="27" spans="1:12" s="312" customFormat="1">
      <c r="A27" s="138">
        <v>19</v>
      </c>
      <c r="B27" s="79">
        <f t="shared" si="2"/>
        <v>104</v>
      </c>
      <c r="C27" s="316">
        <v>56</v>
      </c>
      <c r="D27" s="316">
        <v>48</v>
      </c>
      <c r="E27" s="146">
        <v>69</v>
      </c>
      <c r="F27" s="79">
        <f t="shared" si="1"/>
        <v>256</v>
      </c>
      <c r="G27" s="316">
        <v>137</v>
      </c>
      <c r="H27" s="316">
        <v>119</v>
      </c>
      <c r="I27" s="200"/>
      <c r="J27" s="201"/>
      <c r="K27" s="201"/>
      <c r="L27" s="201"/>
    </row>
    <row r="28" spans="1:12" s="315" customFormat="1">
      <c r="A28" s="135" t="s">
        <v>5</v>
      </c>
      <c r="B28" s="136">
        <f>B29+B30+B31+B32+B33</f>
        <v>535</v>
      </c>
      <c r="C28" s="194">
        <f>SUM(C29:C33)</f>
        <v>276</v>
      </c>
      <c r="D28" s="194">
        <f>SUM(D29:D33)</f>
        <v>259</v>
      </c>
      <c r="E28" s="144" t="s">
        <v>15</v>
      </c>
      <c r="F28" s="136">
        <f>F29+F30+F31+F32+F33</f>
        <v>1453</v>
      </c>
      <c r="G28" s="194">
        <f>SUM(G29:G33)</f>
        <v>741</v>
      </c>
      <c r="H28" s="194">
        <f>SUM(H29:H33)</f>
        <v>712</v>
      </c>
      <c r="I28" s="202"/>
      <c r="J28" s="203"/>
      <c r="K28" s="203"/>
      <c r="L28" s="203"/>
    </row>
    <row r="29" spans="1:12" s="312" customFormat="1">
      <c r="A29" s="137">
        <v>20</v>
      </c>
      <c r="B29" s="79">
        <f t="shared" si="2"/>
        <v>124</v>
      </c>
      <c r="C29" s="316">
        <v>62</v>
      </c>
      <c r="D29" s="316">
        <v>62</v>
      </c>
      <c r="E29" s="145">
        <v>70</v>
      </c>
      <c r="F29" s="79">
        <f t="shared" si="1"/>
        <v>291</v>
      </c>
      <c r="G29" s="316">
        <v>134</v>
      </c>
      <c r="H29" s="316">
        <v>157</v>
      </c>
      <c r="I29" s="200"/>
      <c r="J29" s="201"/>
      <c r="K29" s="201"/>
      <c r="L29" s="201"/>
    </row>
    <row r="30" spans="1:12" s="312" customFormat="1">
      <c r="A30" s="137">
        <v>21</v>
      </c>
      <c r="B30" s="79">
        <f t="shared" si="2"/>
        <v>111</v>
      </c>
      <c r="C30" s="316">
        <v>53</v>
      </c>
      <c r="D30" s="316">
        <v>58</v>
      </c>
      <c r="E30" s="145">
        <v>71</v>
      </c>
      <c r="F30" s="79">
        <f t="shared" si="1"/>
        <v>294</v>
      </c>
      <c r="G30" s="316">
        <v>157</v>
      </c>
      <c r="H30" s="316">
        <v>137</v>
      </c>
      <c r="I30" s="200"/>
      <c r="J30" s="201"/>
      <c r="K30" s="201"/>
      <c r="L30" s="201"/>
    </row>
    <row r="31" spans="1:12" s="312" customFormat="1">
      <c r="A31" s="137">
        <v>22</v>
      </c>
      <c r="B31" s="79">
        <f t="shared" si="2"/>
        <v>106</v>
      </c>
      <c r="C31" s="316">
        <v>53</v>
      </c>
      <c r="D31" s="316">
        <v>53</v>
      </c>
      <c r="E31" s="145">
        <v>72</v>
      </c>
      <c r="F31" s="79">
        <f t="shared" si="1"/>
        <v>303</v>
      </c>
      <c r="G31" s="316">
        <v>159</v>
      </c>
      <c r="H31" s="316">
        <v>144</v>
      </c>
      <c r="I31" s="200"/>
      <c r="J31" s="201"/>
      <c r="K31" s="201"/>
      <c r="L31" s="201"/>
    </row>
    <row r="32" spans="1:12" s="312" customFormat="1">
      <c r="A32" s="137">
        <v>23</v>
      </c>
      <c r="B32" s="79">
        <f t="shared" si="2"/>
        <v>95</v>
      </c>
      <c r="C32" s="316">
        <v>47</v>
      </c>
      <c r="D32" s="316">
        <v>48</v>
      </c>
      <c r="E32" s="145">
        <v>73</v>
      </c>
      <c r="F32" s="79">
        <f t="shared" si="1"/>
        <v>275</v>
      </c>
      <c r="G32" s="316">
        <v>133</v>
      </c>
      <c r="H32" s="316">
        <v>142</v>
      </c>
      <c r="I32" s="200"/>
      <c r="J32" s="201"/>
      <c r="K32" s="201"/>
      <c r="L32" s="201"/>
    </row>
    <row r="33" spans="1:14" s="312" customFormat="1">
      <c r="A33" s="138">
        <v>24</v>
      </c>
      <c r="B33" s="79">
        <f t="shared" si="2"/>
        <v>99</v>
      </c>
      <c r="C33" s="316">
        <v>61</v>
      </c>
      <c r="D33" s="316">
        <v>38</v>
      </c>
      <c r="E33" s="146">
        <v>74</v>
      </c>
      <c r="F33" s="79">
        <f t="shared" si="1"/>
        <v>290</v>
      </c>
      <c r="G33" s="316">
        <v>158</v>
      </c>
      <c r="H33" s="316">
        <v>132</v>
      </c>
      <c r="I33" s="200"/>
      <c r="J33" s="201"/>
      <c r="K33" s="201"/>
      <c r="L33" s="201"/>
    </row>
    <row r="34" spans="1:14" s="315" customFormat="1">
      <c r="A34" s="135" t="s">
        <v>6</v>
      </c>
      <c r="B34" s="136">
        <f>B35+B36+B37+B38+B39</f>
        <v>453</v>
      </c>
      <c r="C34" s="194">
        <f>SUM(C35:C39)</f>
        <v>249</v>
      </c>
      <c r="D34" s="194">
        <f>SUM(D35:D39)</f>
        <v>204</v>
      </c>
      <c r="E34" s="144" t="s">
        <v>16</v>
      </c>
      <c r="F34" s="136">
        <f>F35+F36+F37+F38+F39</f>
        <v>844</v>
      </c>
      <c r="G34" s="194">
        <f>SUM(G35:G39)</f>
        <v>396</v>
      </c>
      <c r="H34" s="194">
        <f>SUM(H35:H39)</f>
        <v>448</v>
      </c>
      <c r="I34" s="202"/>
      <c r="J34" s="203"/>
      <c r="K34" s="203"/>
      <c r="L34" s="203"/>
    </row>
    <row r="35" spans="1:14" s="312" customFormat="1">
      <c r="A35" s="137">
        <v>25</v>
      </c>
      <c r="B35" s="79">
        <f t="shared" si="2"/>
        <v>82</v>
      </c>
      <c r="C35" s="316">
        <v>50</v>
      </c>
      <c r="D35" s="316">
        <v>32</v>
      </c>
      <c r="E35" s="145">
        <v>75</v>
      </c>
      <c r="F35" s="79">
        <f t="shared" si="1"/>
        <v>235</v>
      </c>
      <c r="G35" s="316">
        <v>119</v>
      </c>
      <c r="H35" s="316">
        <v>116</v>
      </c>
      <c r="I35" s="200"/>
      <c r="J35" s="201"/>
      <c r="K35" s="201"/>
      <c r="L35" s="201"/>
    </row>
    <row r="36" spans="1:14" s="312" customFormat="1">
      <c r="A36" s="137">
        <v>26</v>
      </c>
      <c r="B36" s="79">
        <f t="shared" si="2"/>
        <v>87</v>
      </c>
      <c r="C36" s="316">
        <v>49</v>
      </c>
      <c r="D36" s="316">
        <v>38</v>
      </c>
      <c r="E36" s="145">
        <v>76</v>
      </c>
      <c r="F36" s="79">
        <f t="shared" si="1"/>
        <v>118</v>
      </c>
      <c r="G36" s="316">
        <v>55</v>
      </c>
      <c r="H36" s="316">
        <v>63</v>
      </c>
      <c r="I36" s="200"/>
      <c r="J36" s="204"/>
      <c r="K36" s="204"/>
      <c r="L36" s="204"/>
      <c r="M36" s="204"/>
      <c r="N36" s="204"/>
    </row>
    <row r="37" spans="1:14" s="312" customFormat="1">
      <c r="A37" s="137">
        <v>27</v>
      </c>
      <c r="B37" s="79">
        <f t="shared" si="2"/>
        <v>89</v>
      </c>
      <c r="C37" s="316">
        <v>55</v>
      </c>
      <c r="D37" s="316">
        <v>34</v>
      </c>
      <c r="E37" s="145">
        <v>77</v>
      </c>
      <c r="F37" s="79">
        <f t="shared" si="1"/>
        <v>124</v>
      </c>
      <c r="G37" s="316">
        <v>52</v>
      </c>
      <c r="H37" s="316">
        <v>72</v>
      </c>
      <c r="I37" s="200"/>
      <c r="J37" s="204"/>
      <c r="K37" s="204"/>
      <c r="L37" s="204"/>
      <c r="M37" s="204"/>
      <c r="N37" s="204"/>
    </row>
    <row r="38" spans="1:14" s="312" customFormat="1">
      <c r="A38" s="137">
        <v>28</v>
      </c>
      <c r="B38" s="79">
        <f t="shared" si="2"/>
        <v>97</v>
      </c>
      <c r="C38" s="316">
        <v>46</v>
      </c>
      <c r="D38" s="316">
        <v>51</v>
      </c>
      <c r="E38" s="145">
        <v>78</v>
      </c>
      <c r="F38" s="79">
        <f t="shared" si="1"/>
        <v>193</v>
      </c>
      <c r="G38" s="316">
        <v>92</v>
      </c>
      <c r="H38" s="316">
        <v>101</v>
      </c>
      <c r="I38" s="200"/>
      <c r="J38" s="204"/>
      <c r="K38" s="204"/>
      <c r="L38" s="204"/>
      <c r="M38" s="204"/>
      <c r="N38" s="204"/>
    </row>
    <row r="39" spans="1:14" s="312" customFormat="1">
      <c r="A39" s="138">
        <v>29</v>
      </c>
      <c r="B39" s="79">
        <f t="shared" si="2"/>
        <v>98</v>
      </c>
      <c r="C39" s="316">
        <v>49</v>
      </c>
      <c r="D39" s="316">
        <v>49</v>
      </c>
      <c r="E39" s="146">
        <v>79</v>
      </c>
      <c r="F39" s="79">
        <f t="shared" si="1"/>
        <v>174</v>
      </c>
      <c r="G39" s="316">
        <v>78</v>
      </c>
      <c r="H39" s="316">
        <v>96</v>
      </c>
      <c r="I39" s="200"/>
      <c r="J39" s="204"/>
      <c r="K39" s="204"/>
      <c r="L39" s="204"/>
      <c r="M39" s="204"/>
      <c r="N39" s="204"/>
    </row>
    <row r="40" spans="1:14" s="315" customFormat="1">
      <c r="A40" s="135" t="s">
        <v>7</v>
      </c>
      <c r="B40" s="136">
        <f>B41+B42+B43+B44+B45</f>
        <v>573</v>
      </c>
      <c r="C40" s="194">
        <f>SUM(C41:C45)</f>
        <v>300</v>
      </c>
      <c r="D40" s="194">
        <f>SUM(D41:D45)</f>
        <v>273</v>
      </c>
      <c r="E40" s="144" t="s">
        <v>17</v>
      </c>
      <c r="F40" s="136">
        <f>F41+F42+F43+F44+F45</f>
        <v>768</v>
      </c>
      <c r="G40" s="194">
        <f>SUM(G41:G45)</f>
        <v>333</v>
      </c>
      <c r="H40" s="194">
        <f>SUM(H41:H45)</f>
        <v>435</v>
      </c>
      <c r="I40" s="202"/>
      <c r="J40" s="204"/>
      <c r="K40" s="204"/>
      <c r="L40" s="204"/>
      <c r="M40" s="204"/>
      <c r="N40" s="204"/>
    </row>
    <row r="41" spans="1:14" s="312" customFormat="1">
      <c r="A41" s="137">
        <v>30</v>
      </c>
      <c r="B41" s="79">
        <f t="shared" si="2"/>
        <v>129</v>
      </c>
      <c r="C41" s="316">
        <v>69</v>
      </c>
      <c r="D41" s="316">
        <v>60</v>
      </c>
      <c r="E41" s="145">
        <v>80</v>
      </c>
      <c r="F41" s="79">
        <f t="shared" si="1"/>
        <v>172</v>
      </c>
      <c r="G41" s="316">
        <v>82</v>
      </c>
      <c r="H41" s="316">
        <v>90</v>
      </c>
      <c r="I41" s="200"/>
      <c r="J41" s="204"/>
      <c r="K41" s="204"/>
      <c r="L41" s="204"/>
      <c r="M41" s="204"/>
      <c r="N41" s="204"/>
    </row>
    <row r="42" spans="1:14" s="312" customFormat="1">
      <c r="A42" s="137">
        <v>31</v>
      </c>
      <c r="B42" s="79">
        <f t="shared" si="2"/>
        <v>117</v>
      </c>
      <c r="C42" s="316">
        <v>68</v>
      </c>
      <c r="D42" s="316">
        <v>49</v>
      </c>
      <c r="E42" s="145">
        <v>81</v>
      </c>
      <c r="F42" s="79">
        <f t="shared" si="1"/>
        <v>164</v>
      </c>
      <c r="G42" s="316">
        <v>70</v>
      </c>
      <c r="H42" s="316">
        <v>94</v>
      </c>
      <c r="I42" s="200"/>
      <c r="J42" s="201"/>
      <c r="K42" s="201"/>
      <c r="L42" s="201"/>
    </row>
    <row r="43" spans="1:14" s="312" customFormat="1">
      <c r="A43" s="137">
        <v>32</v>
      </c>
      <c r="B43" s="79">
        <f t="shared" si="2"/>
        <v>98</v>
      </c>
      <c r="C43" s="316">
        <v>54</v>
      </c>
      <c r="D43" s="316">
        <v>44</v>
      </c>
      <c r="E43" s="145">
        <v>82</v>
      </c>
      <c r="F43" s="79">
        <f t="shared" si="1"/>
        <v>162</v>
      </c>
      <c r="G43" s="316">
        <v>74</v>
      </c>
      <c r="H43" s="316">
        <v>88</v>
      </c>
      <c r="I43" s="200"/>
      <c r="J43" s="201"/>
      <c r="K43" s="201"/>
      <c r="L43" s="201"/>
    </row>
    <row r="44" spans="1:14" s="312" customFormat="1">
      <c r="A44" s="137">
        <v>33</v>
      </c>
      <c r="B44" s="79">
        <f t="shared" si="2"/>
        <v>119</v>
      </c>
      <c r="C44" s="316">
        <v>50</v>
      </c>
      <c r="D44" s="316">
        <v>69</v>
      </c>
      <c r="E44" s="145">
        <v>83</v>
      </c>
      <c r="F44" s="79">
        <f t="shared" si="1"/>
        <v>126</v>
      </c>
      <c r="G44" s="316">
        <v>44</v>
      </c>
      <c r="H44" s="316">
        <v>82</v>
      </c>
      <c r="I44" s="200"/>
      <c r="J44" s="201"/>
      <c r="K44" s="201"/>
      <c r="L44" s="201"/>
    </row>
    <row r="45" spans="1:14" s="312" customFormat="1">
      <c r="A45" s="138">
        <v>34</v>
      </c>
      <c r="B45" s="79">
        <f t="shared" si="2"/>
        <v>110</v>
      </c>
      <c r="C45" s="316">
        <v>59</v>
      </c>
      <c r="D45" s="316">
        <v>51</v>
      </c>
      <c r="E45" s="146">
        <v>84</v>
      </c>
      <c r="F45" s="79">
        <f t="shared" si="1"/>
        <v>144</v>
      </c>
      <c r="G45" s="316">
        <v>63</v>
      </c>
      <c r="H45" s="316">
        <v>81</v>
      </c>
      <c r="I45" s="200"/>
      <c r="J45" s="201"/>
      <c r="K45" s="201"/>
      <c r="L45" s="201"/>
    </row>
    <row r="46" spans="1:14" s="315" customFormat="1">
      <c r="A46" s="135" t="s">
        <v>8</v>
      </c>
      <c r="B46" s="136">
        <f>B47+B48+B49+B50+B51</f>
        <v>683</v>
      </c>
      <c r="C46" s="194">
        <f>SUM(C47:C51)</f>
        <v>365</v>
      </c>
      <c r="D46" s="194">
        <f>SUM(D47:D51)</f>
        <v>318</v>
      </c>
      <c r="E46" s="144" t="s">
        <v>18</v>
      </c>
      <c r="F46" s="136">
        <f>F47+F48+F49+F50+F51</f>
        <v>647</v>
      </c>
      <c r="G46" s="194">
        <f>SUM(G47:G51)</f>
        <v>224</v>
      </c>
      <c r="H46" s="194">
        <f>SUM(H47:H51)</f>
        <v>423</v>
      </c>
      <c r="I46" s="202"/>
      <c r="J46" s="203"/>
      <c r="K46" s="203"/>
      <c r="L46" s="203"/>
    </row>
    <row r="47" spans="1:14" s="312" customFormat="1">
      <c r="A47" s="137">
        <v>35</v>
      </c>
      <c r="B47" s="79">
        <f t="shared" si="2"/>
        <v>137</v>
      </c>
      <c r="C47" s="316">
        <v>70</v>
      </c>
      <c r="D47" s="316">
        <v>67</v>
      </c>
      <c r="E47" s="145">
        <v>85</v>
      </c>
      <c r="F47" s="79">
        <f t="shared" si="1"/>
        <v>141</v>
      </c>
      <c r="G47" s="316">
        <v>52</v>
      </c>
      <c r="H47" s="316">
        <v>89</v>
      </c>
      <c r="I47" s="200"/>
      <c r="J47" s="201"/>
      <c r="K47" s="201"/>
      <c r="L47" s="201"/>
    </row>
    <row r="48" spans="1:14" s="312" customFormat="1">
      <c r="A48" s="137">
        <v>36</v>
      </c>
      <c r="B48" s="79">
        <f t="shared" si="2"/>
        <v>131</v>
      </c>
      <c r="C48" s="316">
        <v>72</v>
      </c>
      <c r="D48" s="316">
        <v>59</v>
      </c>
      <c r="E48" s="145">
        <v>86</v>
      </c>
      <c r="F48" s="79">
        <f t="shared" si="1"/>
        <v>136</v>
      </c>
      <c r="G48" s="316">
        <v>41</v>
      </c>
      <c r="H48" s="316">
        <v>95</v>
      </c>
      <c r="I48" s="200"/>
      <c r="J48" s="201"/>
      <c r="K48" s="201"/>
      <c r="L48" s="201"/>
    </row>
    <row r="49" spans="1:12" s="312" customFormat="1">
      <c r="A49" s="137">
        <v>37</v>
      </c>
      <c r="B49" s="79">
        <f t="shared" si="2"/>
        <v>136</v>
      </c>
      <c r="C49" s="316">
        <v>73</v>
      </c>
      <c r="D49" s="316">
        <v>63</v>
      </c>
      <c r="E49" s="145">
        <v>87</v>
      </c>
      <c r="F49" s="79">
        <f t="shared" si="1"/>
        <v>154</v>
      </c>
      <c r="G49" s="316">
        <v>60</v>
      </c>
      <c r="H49" s="316">
        <v>94</v>
      </c>
      <c r="I49" s="200"/>
      <c r="J49" s="201"/>
      <c r="K49" s="201"/>
      <c r="L49" s="201"/>
    </row>
    <row r="50" spans="1:12" s="312" customFormat="1">
      <c r="A50" s="137">
        <v>38</v>
      </c>
      <c r="B50" s="79">
        <f t="shared" si="2"/>
        <v>155</v>
      </c>
      <c r="C50" s="316">
        <v>85</v>
      </c>
      <c r="D50" s="316">
        <v>70</v>
      </c>
      <c r="E50" s="145">
        <v>88</v>
      </c>
      <c r="F50" s="79">
        <f t="shared" si="1"/>
        <v>114</v>
      </c>
      <c r="G50" s="316">
        <v>32</v>
      </c>
      <c r="H50" s="316">
        <v>82</v>
      </c>
      <c r="I50" s="200"/>
      <c r="J50" s="201"/>
      <c r="K50" s="201"/>
      <c r="L50" s="201"/>
    </row>
    <row r="51" spans="1:12" s="312" customFormat="1">
      <c r="A51" s="138">
        <v>39</v>
      </c>
      <c r="B51" s="79">
        <f t="shared" si="2"/>
        <v>124</v>
      </c>
      <c r="C51" s="316">
        <v>65</v>
      </c>
      <c r="D51" s="316">
        <v>59</v>
      </c>
      <c r="E51" s="146">
        <v>89</v>
      </c>
      <c r="F51" s="79">
        <f t="shared" si="1"/>
        <v>102</v>
      </c>
      <c r="G51" s="316">
        <v>39</v>
      </c>
      <c r="H51" s="316">
        <v>63</v>
      </c>
      <c r="I51" s="200"/>
      <c r="J51" s="201"/>
      <c r="K51" s="201"/>
      <c r="L51" s="201"/>
    </row>
    <row r="52" spans="1:12" s="315" customFormat="1">
      <c r="A52" s="135" t="s">
        <v>9</v>
      </c>
      <c r="B52" s="136">
        <f>B53+B54+B55+B56+B57</f>
        <v>693</v>
      </c>
      <c r="C52" s="194">
        <f>SUM(C53:C57)</f>
        <v>364</v>
      </c>
      <c r="D52" s="194">
        <f>SUM(D53:D57)</f>
        <v>329</v>
      </c>
      <c r="E52" s="144" t="s">
        <v>19</v>
      </c>
      <c r="F52" s="136">
        <f>F53+F54+F55+F56+F57</f>
        <v>348</v>
      </c>
      <c r="G52" s="194">
        <f>SUM(G53:G57)</f>
        <v>94</v>
      </c>
      <c r="H52" s="194">
        <f>SUM(H53:H57)</f>
        <v>254</v>
      </c>
      <c r="I52" s="202"/>
      <c r="J52" s="203"/>
      <c r="K52" s="203"/>
      <c r="L52" s="203"/>
    </row>
    <row r="53" spans="1:12" s="312" customFormat="1">
      <c r="A53" s="137">
        <v>40</v>
      </c>
      <c r="B53" s="79">
        <f t="shared" si="2"/>
        <v>132</v>
      </c>
      <c r="C53" s="316">
        <v>72</v>
      </c>
      <c r="D53" s="316">
        <v>60</v>
      </c>
      <c r="E53" s="145">
        <v>90</v>
      </c>
      <c r="F53" s="79">
        <f>G53+H53</f>
        <v>110</v>
      </c>
      <c r="G53" s="316">
        <v>21</v>
      </c>
      <c r="H53" s="316">
        <v>89</v>
      </c>
      <c r="I53" s="200"/>
      <c r="J53" s="201"/>
      <c r="K53" s="201"/>
      <c r="L53" s="201"/>
    </row>
    <row r="54" spans="1:12" s="312" customFormat="1">
      <c r="A54" s="137">
        <v>41</v>
      </c>
      <c r="B54" s="79">
        <f t="shared" si="2"/>
        <v>132</v>
      </c>
      <c r="C54" s="316">
        <v>69</v>
      </c>
      <c r="D54" s="316">
        <v>63</v>
      </c>
      <c r="E54" s="145">
        <v>91</v>
      </c>
      <c r="F54" s="79">
        <f>SUM(G54:H54)</f>
        <v>77</v>
      </c>
      <c r="G54" s="316">
        <v>27</v>
      </c>
      <c r="H54" s="316">
        <v>50</v>
      </c>
      <c r="I54" s="200"/>
      <c r="J54" s="201"/>
      <c r="K54" s="201"/>
      <c r="L54" s="201"/>
    </row>
    <row r="55" spans="1:12" s="312" customFormat="1">
      <c r="A55" s="137">
        <v>42</v>
      </c>
      <c r="B55" s="79">
        <f t="shared" si="2"/>
        <v>130</v>
      </c>
      <c r="C55" s="316">
        <v>65</v>
      </c>
      <c r="D55" s="316">
        <v>65</v>
      </c>
      <c r="E55" s="145">
        <v>92</v>
      </c>
      <c r="F55" s="79">
        <f t="shared" si="1"/>
        <v>73</v>
      </c>
      <c r="G55" s="316">
        <v>25</v>
      </c>
      <c r="H55" s="316">
        <v>48</v>
      </c>
      <c r="I55" s="200"/>
      <c r="J55" s="201"/>
      <c r="K55" s="201"/>
      <c r="L55" s="201"/>
    </row>
    <row r="56" spans="1:12" s="312" customFormat="1">
      <c r="A56" s="137">
        <v>43</v>
      </c>
      <c r="B56" s="79">
        <f t="shared" si="2"/>
        <v>142</v>
      </c>
      <c r="C56" s="316">
        <v>76</v>
      </c>
      <c r="D56" s="316">
        <v>66</v>
      </c>
      <c r="E56" s="145">
        <v>93</v>
      </c>
      <c r="F56" s="79">
        <f t="shared" si="1"/>
        <v>48</v>
      </c>
      <c r="G56" s="316">
        <v>17</v>
      </c>
      <c r="H56" s="316">
        <v>31</v>
      </c>
      <c r="I56" s="200"/>
      <c r="J56" s="201"/>
      <c r="K56" s="201"/>
      <c r="L56" s="201"/>
    </row>
    <row r="57" spans="1:12" s="312" customFormat="1">
      <c r="A57" s="138">
        <v>44</v>
      </c>
      <c r="B57" s="79">
        <f t="shared" si="2"/>
        <v>157</v>
      </c>
      <c r="C57" s="316">
        <v>82</v>
      </c>
      <c r="D57" s="316">
        <v>75</v>
      </c>
      <c r="E57" s="146">
        <v>94</v>
      </c>
      <c r="F57" s="139">
        <f t="shared" si="1"/>
        <v>40</v>
      </c>
      <c r="G57" s="319">
        <v>4</v>
      </c>
      <c r="H57" s="320">
        <v>36</v>
      </c>
      <c r="I57" s="200"/>
      <c r="J57" s="201"/>
      <c r="K57" s="201"/>
      <c r="L57" s="201"/>
    </row>
    <row r="58" spans="1:12" s="315" customFormat="1">
      <c r="A58" s="135" t="s">
        <v>10</v>
      </c>
      <c r="B58" s="136">
        <f>B59+B60+B61+B62+B63</f>
        <v>917</v>
      </c>
      <c r="C58" s="194">
        <f>SUM(C59:C63)</f>
        <v>495</v>
      </c>
      <c r="D58" s="194">
        <f>SUM(D59:D63)</f>
        <v>422</v>
      </c>
      <c r="E58" s="150" t="s">
        <v>20</v>
      </c>
      <c r="F58" s="151">
        <f>SUM(F59:F63)</f>
        <v>109</v>
      </c>
      <c r="G58" s="205">
        <f>SUM(G59:G63)</f>
        <v>18</v>
      </c>
      <c r="H58" s="205">
        <f>SUM(H59:H63)</f>
        <v>91</v>
      </c>
      <c r="I58" s="202"/>
      <c r="J58" s="203"/>
      <c r="K58" s="203"/>
      <c r="L58" s="203"/>
    </row>
    <row r="59" spans="1:12" s="312" customFormat="1">
      <c r="A59" s="137">
        <v>45</v>
      </c>
      <c r="B59" s="79">
        <f t="shared" si="2"/>
        <v>176</v>
      </c>
      <c r="C59" s="316">
        <v>87</v>
      </c>
      <c r="D59" s="316">
        <v>89</v>
      </c>
      <c r="E59" s="145">
        <v>95</v>
      </c>
      <c r="F59" s="79">
        <f t="shared" si="1"/>
        <v>43</v>
      </c>
      <c r="G59" s="316">
        <v>7</v>
      </c>
      <c r="H59" s="316">
        <v>36</v>
      </c>
      <c r="I59" s="200"/>
      <c r="J59" s="201"/>
      <c r="K59" s="201"/>
      <c r="L59" s="201"/>
    </row>
    <row r="60" spans="1:12" s="312" customFormat="1">
      <c r="A60" s="137">
        <v>46</v>
      </c>
      <c r="B60" s="79">
        <f t="shared" si="2"/>
        <v>192</v>
      </c>
      <c r="C60" s="316">
        <v>105</v>
      </c>
      <c r="D60" s="316">
        <v>87</v>
      </c>
      <c r="E60" s="145">
        <v>96</v>
      </c>
      <c r="F60" s="79">
        <f t="shared" si="1"/>
        <v>32</v>
      </c>
      <c r="G60" s="316">
        <v>7</v>
      </c>
      <c r="H60" s="316">
        <v>25</v>
      </c>
      <c r="I60" s="200"/>
      <c r="J60" s="201"/>
      <c r="K60" s="201"/>
      <c r="L60" s="201"/>
    </row>
    <row r="61" spans="1:12" s="312" customFormat="1">
      <c r="A61" s="137">
        <v>47</v>
      </c>
      <c r="B61" s="79">
        <f t="shared" si="2"/>
        <v>186</v>
      </c>
      <c r="C61" s="316">
        <v>99</v>
      </c>
      <c r="D61" s="316">
        <v>87</v>
      </c>
      <c r="E61" s="145">
        <v>97</v>
      </c>
      <c r="F61" s="79">
        <f t="shared" si="1"/>
        <v>19</v>
      </c>
      <c r="G61" s="316">
        <v>2</v>
      </c>
      <c r="H61" s="316">
        <v>17</v>
      </c>
      <c r="I61" s="200"/>
      <c r="J61" s="201"/>
      <c r="K61" s="201"/>
      <c r="L61" s="201"/>
    </row>
    <row r="62" spans="1:12" s="312" customFormat="1">
      <c r="A62" s="137">
        <v>48</v>
      </c>
      <c r="B62" s="79">
        <f t="shared" si="2"/>
        <v>189</v>
      </c>
      <c r="C62" s="316">
        <v>111</v>
      </c>
      <c r="D62" s="316">
        <v>78</v>
      </c>
      <c r="E62" s="145">
        <v>98</v>
      </c>
      <c r="F62" s="79">
        <f t="shared" si="1"/>
        <v>11</v>
      </c>
      <c r="G62" s="316">
        <v>2</v>
      </c>
      <c r="H62" s="316">
        <v>9</v>
      </c>
      <c r="I62" s="200"/>
      <c r="J62" s="201"/>
      <c r="K62" s="201"/>
      <c r="L62" s="201"/>
    </row>
    <row r="63" spans="1:12" s="312" customFormat="1">
      <c r="A63" s="138">
        <v>49</v>
      </c>
      <c r="B63" s="139">
        <f t="shared" si="2"/>
        <v>174</v>
      </c>
      <c r="C63" s="319">
        <v>93</v>
      </c>
      <c r="D63" s="320">
        <v>81</v>
      </c>
      <c r="E63" s="146">
        <v>99</v>
      </c>
      <c r="F63" s="139">
        <f t="shared" si="1"/>
        <v>4</v>
      </c>
      <c r="G63" s="319">
        <v>0</v>
      </c>
      <c r="H63" s="320">
        <v>4</v>
      </c>
      <c r="I63" s="200"/>
      <c r="J63" s="201"/>
      <c r="K63" s="201"/>
      <c r="L63" s="201"/>
    </row>
    <row r="64" spans="1:12">
      <c r="A64" s="321" t="s">
        <v>22</v>
      </c>
    </row>
    <row r="66" spans="1:10" s="55" customFormat="1">
      <c r="A66" s="131" t="s">
        <v>621</v>
      </c>
      <c r="B66" s="142"/>
      <c r="C66" s="142"/>
      <c r="D66" s="142"/>
      <c r="E66" s="276"/>
      <c r="F66" s="276"/>
      <c r="G66" s="276"/>
      <c r="H66" s="276"/>
      <c r="I66" s="276"/>
      <c r="J66" s="276"/>
    </row>
  </sheetData>
  <phoneticPr fontId="2"/>
  <pageMargins left="0.78740157480314965" right="0.78740157480314965" top="0.78740157480314965" bottom="0.39370078740157483" header="0.51181102362204722" footer="0.51181102362204722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Normal="100" zoomScaleSheetLayoutView="100" workbookViewId="0">
      <pane ySplit="5" topLeftCell="A10" activePane="bottomLeft" state="frozen"/>
      <selection activeCell="H31" sqref="H31:I31"/>
      <selection pane="bottomLeft"/>
    </sheetView>
  </sheetViews>
  <sheetFormatPr defaultRowHeight="13.5"/>
  <cols>
    <col min="1" max="1" width="11" style="322" customWidth="1"/>
    <col min="2" max="2" width="8.625" style="141" customWidth="1"/>
    <col min="3" max="3" width="6.625" style="141" customWidth="1"/>
    <col min="4" max="11" width="6.625" style="142" customWidth="1"/>
    <col min="12" max="12" width="8.625" style="142" customWidth="1"/>
    <col min="13" max="19" width="6.625" style="142" customWidth="1"/>
    <col min="20" max="21" width="7.625" style="41" customWidth="1"/>
    <col min="22" max="16384" width="9" style="41"/>
  </cols>
  <sheetData>
    <row r="1" spans="1:22" ht="15" customHeight="1">
      <c r="A1" s="140" t="s">
        <v>644</v>
      </c>
    </row>
    <row r="2" spans="1:22">
      <c r="A2" s="41"/>
      <c r="B2" s="142"/>
      <c r="C2" s="142"/>
      <c r="P2" s="323"/>
      <c r="S2" s="323" t="s">
        <v>625</v>
      </c>
    </row>
    <row r="3" spans="1:22" s="312" customFormat="1" ht="20.100000000000001" customHeight="1">
      <c r="A3" s="264" t="s">
        <v>99</v>
      </c>
      <c r="B3" s="266" t="s">
        <v>23</v>
      </c>
      <c r="C3" s="266" t="s">
        <v>28</v>
      </c>
      <c r="D3" s="266"/>
      <c r="E3" s="266"/>
      <c r="F3" s="266"/>
      <c r="G3" s="266"/>
      <c r="H3" s="266"/>
      <c r="I3" s="266"/>
      <c r="J3" s="266"/>
      <c r="K3" s="266"/>
      <c r="L3" s="266" t="s">
        <v>24</v>
      </c>
      <c r="M3" s="266"/>
      <c r="N3" s="266"/>
      <c r="O3" s="266"/>
      <c r="P3" s="266"/>
      <c r="Q3" s="266"/>
      <c r="R3" s="266"/>
      <c r="S3" s="266"/>
    </row>
    <row r="4" spans="1:22" s="312" customFormat="1" ht="20.100000000000001" customHeight="1">
      <c r="A4" s="264"/>
      <c r="B4" s="266"/>
      <c r="C4" s="266" t="s">
        <v>29</v>
      </c>
      <c r="D4" s="266"/>
      <c r="E4" s="266"/>
      <c r="F4" s="266" t="s">
        <v>30</v>
      </c>
      <c r="G4" s="266"/>
      <c r="H4" s="266"/>
      <c r="I4" s="266" t="s">
        <v>31</v>
      </c>
      <c r="J4" s="266"/>
      <c r="K4" s="266"/>
      <c r="L4" s="266" t="s">
        <v>23</v>
      </c>
      <c r="M4" s="266" t="s">
        <v>25</v>
      </c>
      <c r="N4" s="266"/>
      <c r="O4" s="266"/>
      <c r="P4" s="266" t="s">
        <v>26</v>
      </c>
      <c r="Q4" s="266"/>
      <c r="R4" s="266"/>
      <c r="S4" s="266"/>
    </row>
    <row r="5" spans="1:22" s="312" customFormat="1" ht="33" customHeight="1">
      <c r="A5" s="264"/>
      <c r="B5" s="266"/>
      <c r="C5" s="133" t="s">
        <v>98</v>
      </c>
      <c r="D5" s="133" t="s">
        <v>106</v>
      </c>
      <c r="E5" s="133" t="s">
        <v>107</v>
      </c>
      <c r="F5" s="133" t="s">
        <v>98</v>
      </c>
      <c r="G5" s="133" t="s">
        <v>106</v>
      </c>
      <c r="H5" s="133" t="s">
        <v>107</v>
      </c>
      <c r="I5" s="133" t="s">
        <v>98</v>
      </c>
      <c r="J5" s="133" t="s">
        <v>106</v>
      </c>
      <c r="K5" s="133" t="s">
        <v>107</v>
      </c>
      <c r="L5" s="266"/>
      <c r="M5" s="133" t="s">
        <v>98</v>
      </c>
      <c r="N5" s="133" t="s">
        <v>32</v>
      </c>
      <c r="O5" s="324" t="s">
        <v>33</v>
      </c>
      <c r="P5" s="133" t="s">
        <v>98</v>
      </c>
      <c r="Q5" s="133" t="s">
        <v>32</v>
      </c>
      <c r="R5" s="324" t="s">
        <v>33</v>
      </c>
      <c r="S5" s="324" t="s">
        <v>100</v>
      </c>
    </row>
    <row r="6" spans="1:22" s="312" customFormat="1" ht="19.5" customHeight="1">
      <c r="A6" s="42" t="s">
        <v>110</v>
      </c>
      <c r="B6" s="49">
        <v>-141</v>
      </c>
      <c r="C6" s="49">
        <v>-47</v>
      </c>
      <c r="D6" s="49">
        <v>-22</v>
      </c>
      <c r="E6" s="210">
        <v>-25</v>
      </c>
      <c r="F6" s="325">
        <v>154</v>
      </c>
      <c r="G6" s="49">
        <v>77</v>
      </c>
      <c r="H6" s="210">
        <v>77</v>
      </c>
      <c r="I6" s="325">
        <v>201</v>
      </c>
      <c r="J6" s="49">
        <v>99</v>
      </c>
      <c r="K6" s="210">
        <v>102</v>
      </c>
      <c r="L6" s="49">
        <v>-94</v>
      </c>
      <c r="M6" s="49">
        <v>546</v>
      </c>
      <c r="N6" s="49">
        <v>365</v>
      </c>
      <c r="O6" s="49">
        <v>181</v>
      </c>
      <c r="P6" s="49">
        <v>640</v>
      </c>
      <c r="Q6" s="49">
        <v>429</v>
      </c>
      <c r="R6" s="49">
        <v>211</v>
      </c>
      <c r="S6" s="49">
        <v>0</v>
      </c>
    </row>
    <row r="7" spans="1:22" s="312" customFormat="1" ht="20.100000000000001" customHeight="1">
      <c r="A7" s="42">
        <v>13</v>
      </c>
      <c r="B7" s="49">
        <v>-278</v>
      </c>
      <c r="C7" s="49">
        <v>-52</v>
      </c>
      <c r="D7" s="49">
        <v>-33</v>
      </c>
      <c r="E7" s="210">
        <v>-19</v>
      </c>
      <c r="F7" s="325">
        <v>149</v>
      </c>
      <c r="G7" s="49">
        <v>74</v>
      </c>
      <c r="H7" s="210">
        <v>75</v>
      </c>
      <c r="I7" s="325">
        <v>201</v>
      </c>
      <c r="J7" s="49">
        <v>107</v>
      </c>
      <c r="K7" s="210">
        <v>94</v>
      </c>
      <c r="L7" s="49">
        <v>-226</v>
      </c>
      <c r="M7" s="49">
        <v>482</v>
      </c>
      <c r="N7" s="49">
        <v>307</v>
      </c>
      <c r="O7" s="49">
        <v>175</v>
      </c>
      <c r="P7" s="49">
        <v>708</v>
      </c>
      <c r="Q7" s="49">
        <v>471</v>
      </c>
      <c r="R7" s="49">
        <v>237</v>
      </c>
      <c r="S7" s="49">
        <v>0</v>
      </c>
    </row>
    <row r="8" spans="1:22" s="312" customFormat="1" ht="20.100000000000001" customHeight="1">
      <c r="A8" s="42">
        <v>14</v>
      </c>
      <c r="B8" s="49">
        <v>-176</v>
      </c>
      <c r="C8" s="49">
        <v>-36</v>
      </c>
      <c r="D8" s="49">
        <v>-35</v>
      </c>
      <c r="E8" s="210">
        <v>-1</v>
      </c>
      <c r="F8" s="325">
        <v>155</v>
      </c>
      <c r="G8" s="49">
        <v>90</v>
      </c>
      <c r="H8" s="210">
        <v>65</v>
      </c>
      <c r="I8" s="325">
        <v>191</v>
      </c>
      <c r="J8" s="49">
        <v>125</v>
      </c>
      <c r="K8" s="210">
        <v>66</v>
      </c>
      <c r="L8" s="49">
        <v>-140</v>
      </c>
      <c r="M8" s="49">
        <v>487</v>
      </c>
      <c r="N8" s="49">
        <v>315</v>
      </c>
      <c r="O8" s="49">
        <v>172</v>
      </c>
      <c r="P8" s="49">
        <v>627</v>
      </c>
      <c r="Q8" s="49">
        <v>392</v>
      </c>
      <c r="R8" s="49">
        <v>235</v>
      </c>
      <c r="S8" s="49">
        <v>0</v>
      </c>
    </row>
    <row r="9" spans="1:22" s="312" customFormat="1" ht="20.100000000000001" customHeight="1">
      <c r="A9" s="42">
        <v>15</v>
      </c>
      <c r="B9" s="49">
        <v>-202</v>
      </c>
      <c r="C9" s="49">
        <v>-35</v>
      </c>
      <c r="D9" s="49">
        <v>-11</v>
      </c>
      <c r="E9" s="210">
        <v>-24</v>
      </c>
      <c r="F9" s="325">
        <v>150</v>
      </c>
      <c r="G9" s="49">
        <v>90</v>
      </c>
      <c r="H9" s="210">
        <v>60</v>
      </c>
      <c r="I9" s="325">
        <v>185</v>
      </c>
      <c r="J9" s="49">
        <v>101</v>
      </c>
      <c r="K9" s="210">
        <v>84</v>
      </c>
      <c r="L9" s="49">
        <v>-167</v>
      </c>
      <c r="M9" s="49">
        <v>467</v>
      </c>
      <c r="N9" s="49">
        <v>300</v>
      </c>
      <c r="O9" s="49">
        <v>167</v>
      </c>
      <c r="P9" s="49">
        <v>634</v>
      </c>
      <c r="Q9" s="49">
        <v>398</v>
      </c>
      <c r="R9" s="49">
        <v>236</v>
      </c>
      <c r="S9" s="49">
        <v>0</v>
      </c>
    </row>
    <row r="10" spans="1:22" s="312" customFormat="1" ht="20.100000000000001" customHeight="1">
      <c r="A10" s="42">
        <v>16</v>
      </c>
      <c r="B10" s="49">
        <v>-222</v>
      </c>
      <c r="C10" s="49">
        <v>-47</v>
      </c>
      <c r="D10" s="49">
        <v>-31</v>
      </c>
      <c r="E10" s="210">
        <v>-16</v>
      </c>
      <c r="F10" s="325">
        <v>142</v>
      </c>
      <c r="G10" s="49">
        <v>75</v>
      </c>
      <c r="H10" s="210">
        <v>67</v>
      </c>
      <c r="I10" s="325">
        <v>189</v>
      </c>
      <c r="J10" s="49">
        <v>106</v>
      </c>
      <c r="K10" s="210">
        <v>83</v>
      </c>
      <c r="L10" s="49">
        <v>-175</v>
      </c>
      <c r="M10" s="49">
        <v>436</v>
      </c>
      <c r="N10" s="49">
        <v>289</v>
      </c>
      <c r="O10" s="49">
        <v>147</v>
      </c>
      <c r="P10" s="49">
        <v>611</v>
      </c>
      <c r="Q10" s="49">
        <v>379</v>
      </c>
      <c r="R10" s="49">
        <v>232</v>
      </c>
      <c r="S10" s="49">
        <v>0</v>
      </c>
    </row>
    <row r="11" spans="1:22" s="312" customFormat="1" ht="20.100000000000001" customHeight="1">
      <c r="A11" s="42">
        <v>17</v>
      </c>
      <c r="B11" s="49">
        <v>-228</v>
      </c>
      <c r="C11" s="49">
        <f>D11+E11</f>
        <v>-70</v>
      </c>
      <c r="D11" s="49">
        <v>-46</v>
      </c>
      <c r="E11" s="210">
        <v>-24</v>
      </c>
      <c r="F11" s="325">
        <f>G11+H11</f>
        <v>115</v>
      </c>
      <c r="G11" s="49">
        <v>50</v>
      </c>
      <c r="H11" s="210">
        <v>65</v>
      </c>
      <c r="I11" s="49">
        <f>J11+K11</f>
        <v>185</v>
      </c>
      <c r="J11" s="49">
        <v>96</v>
      </c>
      <c r="K11" s="210">
        <v>89</v>
      </c>
      <c r="L11" s="49">
        <v>-158</v>
      </c>
      <c r="M11" s="49">
        <f>SUM(N11:O11)</f>
        <v>436</v>
      </c>
      <c r="N11" s="49">
        <v>275</v>
      </c>
      <c r="O11" s="49">
        <v>161</v>
      </c>
      <c r="P11" s="49">
        <f>SUM(Q11:S11)</f>
        <v>594</v>
      </c>
      <c r="Q11" s="49">
        <v>362</v>
      </c>
      <c r="R11" s="49">
        <v>232</v>
      </c>
      <c r="S11" s="49">
        <v>0</v>
      </c>
    </row>
    <row r="12" spans="1:22" s="312" customFormat="1" ht="20.100000000000001" customHeight="1">
      <c r="A12" s="42">
        <v>18</v>
      </c>
      <c r="B12" s="49">
        <v>-112</v>
      </c>
      <c r="C12" s="49">
        <f>D12+E12</f>
        <v>-91</v>
      </c>
      <c r="D12" s="49">
        <v>-54</v>
      </c>
      <c r="E12" s="210">
        <v>-37</v>
      </c>
      <c r="F12" s="325">
        <f>G12+H12</f>
        <v>110</v>
      </c>
      <c r="G12" s="49">
        <v>51</v>
      </c>
      <c r="H12" s="210">
        <v>59</v>
      </c>
      <c r="I12" s="49">
        <f>J12+K12</f>
        <v>201</v>
      </c>
      <c r="J12" s="49">
        <v>105</v>
      </c>
      <c r="K12" s="210">
        <v>96</v>
      </c>
      <c r="L12" s="49">
        <v>-21</v>
      </c>
      <c r="M12" s="49">
        <f>SUM(N12:O12)</f>
        <v>536</v>
      </c>
      <c r="N12" s="49">
        <v>354</v>
      </c>
      <c r="O12" s="49">
        <v>182</v>
      </c>
      <c r="P12" s="49">
        <f>SUM(Q12:S12)</f>
        <v>557</v>
      </c>
      <c r="Q12" s="49">
        <v>359</v>
      </c>
      <c r="R12" s="49">
        <v>198</v>
      </c>
      <c r="S12" s="49">
        <v>0</v>
      </c>
    </row>
    <row r="13" spans="1:22" s="312" customFormat="1" ht="20.100000000000001" customHeight="1">
      <c r="A13" s="42">
        <v>19</v>
      </c>
      <c r="B13" s="53">
        <f t="shared" ref="B13:B19" si="0">C13+L13</f>
        <v>-235</v>
      </c>
      <c r="C13" s="49">
        <f>D13+E13</f>
        <v>-82</v>
      </c>
      <c r="D13" s="49">
        <v>-51</v>
      </c>
      <c r="E13" s="49">
        <v>-31</v>
      </c>
      <c r="F13" s="49">
        <f>G13+H13</f>
        <v>121</v>
      </c>
      <c r="G13" s="49">
        <v>63</v>
      </c>
      <c r="H13" s="49">
        <v>58</v>
      </c>
      <c r="I13" s="49">
        <f>J13+K13</f>
        <v>203</v>
      </c>
      <c r="J13" s="49">
        <v>114</v>
      </c>
      <c r="K13" s="49">
        <v>89</v>
      </c>
      <c r="L13" s="53">
        <f t="shared" ref="L13:L19" si="1">M13-P13</f>
        <v>-153</v>
      </c>
      <c r="M13" s="49">
        <f>SUM(N13:O13)</f>
        <v>452</v>
      </c>
      <c r="N13" s="49">
        <v>279</v>
      </c>
      <c r="O13" s="49">
        <v>173</v>
      </c>
      <c r="P13" s="49">
        <f>SUM(Q13:S13)</f>
        <v>605</v>
      </c>
      <c r="Q13" s="49">
        <v>332</v>
      </c>
      <c r="R13" s="49">
        <v>262</v>
      </c>
      <c r="S13" s="49">
        <v>11</v>
      </c>
    </row>
    <row r="14" spans="1:22" s="312" customFormat="1" ht="20.100000000000001" customHeight="1">
      <c r="A14" s="42">
        <v>20</v>
      </c>
      <c r="B14" s="53">
        <f t="shared" si="0"/>
        <v>-221</v>
      </c>
      <c r="C14" s="49">
        <f>D14+E14</f>
        <v>-62</v>
      </c>
      <c r="D14" s="49">
        <v>-29</v>
      </c>
      <c r="E14" s="49">
        <v>-33</v>
      </c>
      <c r="F14" s="49">
        <v>138</v>
      </c>
      <c r="G14" s="49">
        <v>68</v>
      </c>
      <c r="H14" s="49">
        <v>70</v>
      </c>
      <c r="I14" s="49">
        <f>J14+K14</f>
        <v>200</v>
      </c>
      <c r="J14" s="49">
        <v>97</v>
      </c>
      <c r="K14" s="49">
        <v>103</v>
      </c>
      <c r="L14" s="53">
        <f t="shared" si="1"/>
        <v>-159</v>
      </c>
      <c r="M14" s="49">
        <f>SUM(N14:O14)</f>
        <v>502</v>
      </c>
      <c r="N14" s="49">
        <v>315</v>
      </c>
      <c r="O14" s="49">
        <v>187</v>
      </c>
      <c r="P14" s="49">
        <f>SUM(Q14:S14)</f>
        <v>661</v>
      </c>
      <c r="Q14" s="49">
        <v>413</v>
      </c>
      <c r="R14" s="49">
        <v>239</v>
      </c>
      <c r="S14" s="49">
        <v>9</v>
      </c>
    </row>
    <row r="15" spans="1:22" s="312" customFormat="1" ht="20.100000000000001" customHeight="1">
      <c r="A15" s="42">
        <v>21</v>
      </c>
      <c r="B15" s="53">
        <f t="shared" si="0"/>
        <v>-291</v>
      </c>
      <c r="C15" s="49">
        <f>D15+E15</f>
        <v>-72</v>
      </c>
      <c r="D15" s="49">
        <v>-56</v>
      </c>
      <c r="E15" s="49">
        <v>-16</v>
      </c>
      <c r="F15" s="49">
        <f>G15+H15</f>
        <v>141</v>
      </c>
      <c r="G15" s="49">
        <v>69</v>
      </c>
      <c r="H15" s="49">
        <v>72</v>
      </c>
      <c r="I15" s="49">
        <f>J15+K15</f>
        <v>213</v>
      </c>
      <c r="J15" s="49">
        <v>125</v>
      </c>
      <c r="K15" s="49">
        <v>88</v>
      </c>
      <c r="L15" s="53">
        <f t="shared" si="1"/>
        <v>-219</v>
      </c>
      <c r="M15" s="49">
        <f>SUM(N15:O15)</f>
        <v>474</v>
      </c>
      <c r="N15" s="49">
        <v>295</v>
      </c>
      <c r="O15" s="49">
        <v>179</v>
      </c>
      <c r="P15" s="49">
        <f t="shared" ref="P15:P19" si="2">SUM(Q15:S15)</f>
        <v>693</v>
      </c>
      <c r="Q15" s="49">
        <v>428</v>
      </c>
      <c r="R15" s="49">
        <v>262</v>
      </c>
      <c r="S15" s="49">
        <v>3</v>
      </c>
    </row>
    <row r="16" spans="1:22" s="312" customFormat="1" ht="20.100000000000001" customHeight="1">
      <c r="A16" s="42">
        <v>22</v>
      </c>
      <c r="B16" s="53">
        <f t="shared" si="0"/>
        <v>-360</v>
      </c>
      <c r="C16" s="53">
        <f t="shared" ref="C16:C19" si="3">D16+E16</f>
        <v>-115</v>
      </c>
      <c r="D16" s="53">
        <f t="shared" ref="D16:D19" si="4">G16-J16</f>
        <v>-59</v>
      </c>
      <c r="E16" s="53">
        <f t="shared" ref="E16:E19" si="5">H16-K16</f>
        <v>-56</v>
      </c>
      <c r="F16" s="49">
        <f t="shared" ref="F16:F19" si="6">G16+H16</f>
        <v>113</v>
      </c>
      <c r="G16" s="53">
        <v>57</v>
      </c>
      <c r="H16" s="53">
        <v>56</v>
      </c>
      <c r="I16" s="49">
        <f t="shared" ref="I16:I19" si="7">J16+K16</f>
        <v>228</v>
      </c>
      <c r="J16" s="53">
        <v>116</v>
      </c>
      <c r="K16" s="53">
        <v>112</v>
      </c>
      <c r="L16" s="53">
        <f t="shared" si="1"/>
        <v>-245</v>
      </c>
      <c r="M16" s="49">
        <f t="shared" ref="M16:M19" si="8">N16+O16</f>
        <v>391</v>
      </c>
      <c r="N16" s="53">
        <v>231</v>
      </c>
      <c r="O16" s="53">
        <v>160</v>
      </c>
      <c r="P16" s="49">
        <f t="shared" si="2"/>
        <v>636</v>
      </c>
      <c r="Q16" s="53">
        <v>417</v>
      </c>
      <c r="R16" s="53">
        <v>214</v>
      </c>
      <c r="S16" s="49">
        <v>5</v>
      </c>
      <c r="V16" s="318"/>
    </row>
    <row r="17" spans="1:20" s="312" customFormat="1" ht="20.100000000000001" customHeight="1">
      <c r="A17" s="42">
        <v>23</v>
      </c>
      <c r="B17" s="53">
        <f t="shared" si="0"/>
        <v>-147</v>
      </c>
      <c r="C17" s="53">
        <f t="shared" si="3"/>
        <v>-96</v>
      </c>
      <c r="D17" s="53">
        <f t="shared" si="4"/>
        <v>-64</v>
      </c>
      <c r="E17" s="53">
        <f t="shared" si="5"/>
        <v>-32</v>
      </c>
      <c r="F17" s="49">
        <f t="shared" si="6"/>
        <v>108</v>
      </c>
      <c r="G17" s="49">
        <v>52</v>
      </c>
      <c r="H17" s="49">
        <v>56</v>
      </c>
      <c r="I17" s="49">
        <f t="shared" si="7"/>
        <v>204</v>
      </c>
      <c r="J17" s="49">
        <v>116</v>
      </c>
      <c r="K17" s="49">
        <v>88</v>
      </c>
      <c r="L17" s="53">
        <f t="shared" si="1"/>
        <v>-51</v>
      </c>
      <c r="M17" s="49">
        <f t="shared" si="8"/>
        <v>475</v>
      </c>
      <c r="N17" s="49">
        <v>305</v>
      </c>
      <c r="O17" s="49">
        <v>170</v>
      </c>
      <c r="P17" s="49">
        <f t="shared" si="2"/>
        <v>526</v>
      </c>
      <c r="Q17" s="49">
        <v>285</v>
      </c>
      <c r="R17" s="49">
        <v>239</v>
      </c>
      <c r="S17" s="49">
        <v>2</v>
      </c>
    </row>
    <row r="18" spans="1:20" s="312" customFormat="1" ht="20.100000000000001" customHeight="1">
      <c r="A18" s="42">
        <v>24</v>
      </c>
      <c r="B18" s="53">
        <f t="shared" si="0"/>
        <v>-274</v>
      </c>
      <c r="C18" s="53">
        <f t="shared" si="3"/>
        <v>-113</v>
      </c>
      <c r="D18" s="53">
        <f t="shared" si="4"/>
        <v>-63</v>
      </c>
      <c r="E18" s="53">
        <f t="shared" si="5"/>
        <v>-50</v>
      </c>
      <c r="F18" s="49">
        <f t="shared" si="6"/>
        <v>108</v>
      </c>
      <c r="G18" s="49">
        <v>55</v>
      </c>
      <c r="H18" s="49">
        <v>53</v>
      </c>
      <c r="I18" s="49">
        <f t="shared" si="7"/>
        <v>221</v>
      </c>
      <c r="J18" s="49">
        <v>118</v>
      </c>
      <c r="K18" s="49">
        <v>103</v>
      </c>
      <c r="L18" s="53">
        <f t="shared" si="1"/>
        <v>-161</v>
      </c>
      <c r="M18" s="49">
        <f t="shared" si="8"/>
        <v>405</v>
      </c>
      <c r="N18" s="49">
        <v>229</v>
      </c>
      <c r="O18" s="49">
        <v>176</v>
      </c>
      <c r="P18" s="49">
        <f t="shared" si="2"/>
        <v>566</v>
      </c>
      <c r="Q18" s="49">
        <v>339</v>
      </c>
      <c r="R18" s="49">
        <v>227</v>
      </c>
      <c r="S18" s="49">
        <v>0</v>
      </c>
    </row>
    <row r="19" spans="1:20" s="312" customFormat="1" ht="20.100000000000001" customHeight="1">
      <c r="A19" s="42">
        <v>25</v>
      </c>
      <c r="B19" s="53">
        <f t="shared" si="0"/>
        <v>-277</v>
      </c>
      <c r="C19" s="53">
        <f t="shared" si="3"/>
        <v>-112</v>
      </c>
      <c r="D19" s="53">
        <f t="shared" si="4"/>
        <v>-54</v>
      </c>
      <c r="E19" s="53">
        <f t="shared" si="5"/>
        <v>-58</v>
      </c>
      <c r="F19" s="49">
        <f t="shared" si="6"/>
        <v>102</v>
      </c>
      <c r="G19" s="49">
        <v>51</v>
      </c>
      <c r="H19" s="49">
        <v>51</v>
      </c>
      <c r="I19" s="49">
        <f t="shared" si="7"/>
        <v>214</v>
      </c>
      <c r="J19" s="49">
        <v>105</v>
      </c>
      <c r="K19" s="49">
        <v>109</v>
      </c>
      <c r="L19" s="53">
        <f t="shared" si="1"/>
        <v>-165</v>
      </c>
      <c r="M19" s="49">
        <f t="shared" si="8"/>
        <v>378</v>
      </c>
      <c r="N19" s="49">
        <v>196</v>
      </c>
      <c r="O19" s="49">
        <v>182</v>
      </c>
      <c r="P19" s="49">
        <f t="shared" si="2"/>
        <v>543</v>
      </c>
      <c r="Q19" s="49">
        <v>333</v>
      </c>
      <c r="R19" s="49">
        <v>207</v>
      </c>
      <c r="S19" s="49">
        <v>3</v>
      </c>
    </row>
    <row r="20" spans="1:20" s="318" customFormat="1" ht="20.100000000000001" customHeight="1">
      <c r="A20" s="42">
        <v>26</v>
      </c>
      <c r="B20" s="53">
        <f t="shared" ref="B20:B28" si="9">C20+L20</f>
        <v>-279</v>
      </c>
      <c r="C20" s="53">
        <f t="shared" ref="C20:C26" si="10">D20+E20</f>
        <v>-132</v>
      </c>
      <c r="D20" s="53">
        <f t="shared" ref="D20:E22" si="11">G20-J20</f>
        <v>-66</v>
      </c>
      <c r="E20" s="53">
        <f t="shared" si="11"/>
        <v>-66</v>
      </c>
      <c r="F20" s="49">
        <f t="shared" ref="F20:F24" si="12">G20+H20</f>
        <v>100</v>
      </c>
      <c r="G20" s="49">
        <v>55</v>
      </c>
      <c r="H20" s="49">
        <v>45</v>
      </c>
      <c r="I20" s="49">
        <f t="shared" ref="I20:I28" si="13">J20+K20</f>
        <v>232</v>
      </c>
      <c r="J20" s="49">
        <v>121</v>
      </c>
      <c r="K20" s="49">
        <v>111</v>
      </c>
      <c r="L20" s="53">
        <f t="shared" ref="L20:L26" si="14">M20-P20</f>
        <v>-147</v>
      </c>
      <c r="M20" s="49">
        <f t="shared" ref="M20:M28" si="15">N20+O20</f>
        <v>385</v>
      </c>
      <c r="N20" s="49">
        <v>211</v>
      </c>
      <c r="O20" s="49">
        <v>174</v>
      </c>
      <c r="P20" s="49">
        <f t="shared" ref="P20:P28" si="16">SUM(Q20:S20)</f>
        <v>532</v>
      </c>
      <c r="Q20" s="49">
        <v>351</v>
      </c>
      <c r="R20" s="49">
        <v>178</v>
      </c>
      <c r="S20" s="49">
        <v>3</v>
      </c>
    </row>
    <row r="21" spans="1:20" s="312" customFormat="1" ht="20.100000000000001" customHeight="1">
      <c r="A21" s="42">
        <v>27</v>
      </c>
      <c r="B21" s="53">
        <f t="shared" si="9"/>
        <v>-348</v>
      </c>
      <c r="C21" s="53">
        <f t="shared" si="10"/>
        <v>-161</v>
      </c>
      <c r="D21" s="53">
        <f t="shared" si="11"/>
        <v>-77</v>
      </c>
      <c r="E21" s="53">
        <f t="shared" si="11"/>
        <v>-84</v>
      </c>
      <c r="F21" s="49">
        <f t="shared" si="12"/>
        <v>85</v>
      </c>
      <c r="G21" s="49">
        <v>45</v>
      </c>
      <c r="H21" s="49">
        <v>40</v>
      </c>
      <c r="I21" s="49">
        <f t="shared" si="13"/>
        <v>246</v>
      </c>
      <c r="J21" s="49">
        <v>122</v>
      </c>
      <c r="K21" s="49">
        <v>124</v>
      </c>
      <c r="L21" s="53">
        <f t="shared" si="14"/>
        <v>-187</v>
      </c>
      <c r="M21" s="49">
        <f t="shared" si="15"/>
        <v>422</v>
      </c>
      <c r="N21" s="49">
        <v>213</v>
      </c>
      <c r="O21" s="49">
        <v>209</v>
      </c>
      <c r="P21" s="49">
        <f t="shared" si="16"/>
        <v>609</v>
      </c>
      <c r="Q21" s="49">
        <v>370</v>
      </c>
      <c r="R21" s="49">
        <v>236</v>
      </c>
      <c r="S21" s="49">
        <v>3</v>
      </c>
    </row>
    <row r="22" spans="1:20" s="312" customFormat="1" ht="20.100000000000001" customHeight="1">
      <c r="A22" s="42">
        <v>28</v>
      </c>
      <c r="B22" s="53">
        <f t="shared" si="9"/>
        <v>-299</v>
      </c>
      <c r="C22" s="53">
        <f t="shared" si="10"/>
        <v>-181</v>
      </c>
      <c r="D22" s="53">
        <f t="shared" si="11"/>
        <v>-83</v>
      </c>
      <c r="E22" s="53">
        <f t="shared" si="11"/>
        <v>-98</v>
      </c>
      <c r="F22" s="49">
        <f t="shared" si="12"/>
        <v>86</v>
      </c>
      <c r="G22" s="49">
        <v>47</v>
      </c>
      <c r="H22" s="49">
        <v>39</v>
      </c>
      <c r="I22" s="49">
        <f t="shared" si="13"/>
        <v>267</v>
      </c>
      <c r="J22" s="49">
        <v>130</v>
      </c>
      <c r="K22" s="49">
        <v>137</v>
      </c>
      <c r="L22" s="53">
        <f t="shared" si="14"/>
        <v>-118</v>
      </c>
      <c r="M22" s="49">
        <f t="shared" si="15"/>
        <v>382</v>
      </c>
      <c r="N22" s="49">
        <v>246</v>
      </c>
      <c r="O22" s="49">
        <v>136</v>
      </c>
      <c r="P22" s="49">
        <f t="shared" si="16"/>
        <v>500</v>
      </c>
      <c r="Q22" s="49">
        <v>298</v>
      </c>
      <c r="R22" s="49">
        <v>202</v>
      </c>
      <c r="S22" s="49">
        <v>0</v>
      </c>
    </row>
    <row r="23" spans="1:20" s="312" customFormat="1" ht="20.100000000000001" customHeight="1">
      <c r="A23" s="42">
        <v>29</v>
      </c>
      <c r="B23" s="53">
        <f t="shared" si="9"/>
        <v>-278</v>
      </c>
      <c r="C23" s="53">
        <f t="shared" si="10"/>
        <v>-170</v>
      </c>
      <c r="D23" s="53">
        <f>G23-J23</f>
        <v>-69</v>
      </c>
      <c r="E23" s="53">
        <f t="shared" ref="E23:E28" si="17">H23-K23</f>
        <v>-101</v>
      </c>
      <c r="F23" s="49">
        <f t="shared" si="12"/>
        <v>67</v>
      </c>
      <c r="G23" s="49">
        <v>36</v>
      </c>
      <c r="H23" s="49">
        <v>31</v>
      </c>
      <c r="I23" s="49">
        <f t="shared" si="13"/>
        <v>237</v>
      </c>
      <c r="J23" s="49">
        <v>105</v>
      </c>
      <c r="K23" s="49">
        <v>132</v>
      </c>
      <c r="L23" s="53">
        <f t="shared" si="14"/>
        <v>-108</v>
      </c>
      <c r="M23" s="49">
        <f t="shared" si="15"/>
        <v>347</v>
      </c>
      <c r="N23" s="49">
        <v>233</v>
      </c>
      <c r="O23" s="49">
        <v>114</v>
      </c>
      <c r="P23" s="49">
        <f t="shared" si="16"/>
        <v>455</v>
      </c>
      <c r="Q23" s="49">
        <v>273</v>
      </c>
      <c r="R23" s="49">
        <v>181</v>
      </c>
      <c r="S23" s="49">
        <v>1</v>
      </c>
    </row>
    <row r="24" spans="1:20" s="312" customFormat="1" ht="20.100000000000001" customHeight="1">
      <c r="A24" s="42">
        <v>30</v>
      </c>
      <c r="B24" s="53">
        <f t="shared" si="9"/>
        <v>-271</v>
      </c>
      <c r="C24" s="53">
        <f t="shared" si="10"/>
        <v>-153</v>
      </c>
      <c r="D24" s="53">
        <f>G24-J24</f>
        <v>-73</v>
      </c>
      <c r="E24" s="53">
        <f t="shared" si="17"/>
        <v>-80</v>
      </c>
      <c r="F24" s="49">
        <f t="shared" si="12"/>
        <v>68</v>
      </c>
      <c r="G24" s="49">
        <v>37</v>
      </c>
      <c r="H24" s="49">
        <v>31</v>
      </c>
      <c r="I24" s="49">
        <f t="shared" si="13"/>
        <v>221</v>
      </c>
      <c r="J24" s="49">
        <v>110</v>
      </c>
      <c r="K24" s="49">
        <v>111</v>
      </c>
      <c r="L24" s="53">
        <f t="shared" si="14"/>
        <v>-118</v>
      </c>
      <c r="M24" s="49">
        <f t="shared" si="15"/>
        <v>391</v>
      </c>
      <c r="N24" s="49">
        <v>239</v>
      </c>
      <c r="O24" s="49">
        <v>152</v>
      </c>
      <c r="P24" s="49">
        <f t="shared" si="16"/>
        <v>509</v>
      </c>
      <c r="Q24" s="49">
        <v>331</v>
      </c>
      <c r="R24" s="49">
        <v>178</v>
      </c>
      <c r="S24" s="49">
        <v>0</v>
      </c>
    </row>
    <row r="25" spans="1:20" s="312" customFormat="1" ht="20.100000000000001" customHeight="1">
      <c r="A25" s="326" t="s">
        <v>665</v>
      </c>
      <c r="B25" s="53">
        <f t="shared" si="9"/>
        <v>-312</v>
      </c>
      <c r="C25" s="53">
        <f>D25+E25</f>
        <v>-159</v>
      </c>
      <c r="D25" s="53">
        <f t="shared" ref="D25:D28" si="18">G25-J25</f>
        <v>-68</v>
      </c>
      <c r="E25" s="53">
        <f t="shared" si="17"/>
        <v>-91</v>
      </c>
      <c r="F25" s="49">
        <f>G25+H25</f>
        <v>70</v>
      </c>
      <c r="G25" s="49">
        <v>36</v>
      </c>
      <c r="H25" s="49">
        <v>34</v>
      </c>
      <c r="I25" s="49">
        <f>J25+K25</f>
        <v>229</v>
      </c>
      <c r="J25" s="49">
        <v>104</v>
      </c>
      <c r="K25" s="49">
        <v>125</v>
      </c>
      <c r="L25" s="53">
        <f>M25-P25</f>
        <v>-153</v>
      </c>
      <c r="M25" s="49">
        <f>N25+O25</f>
        <v>323</v>
      </c>
      <c r="N25" s="49">
        <v>205</v>
      </c>
      <c r="O25" s="49">
        <v>118</v>
      </c>
      <c r="P25" s="49">
        <f>SUM(Q25:S25)</f>
        <v>476</v>
      </c>
      <c r="Q25" s="49">
        <v>304</v>
      </c>
      <c r="R25" s="49">
        <v>171</v>
      </c>
      <c r="S25" s="49">
        <v>1</v>
      </c>
    </row>
    <row r="26" spans="1:20" s="312" customFormat="1" ht="20.100000000000001" customHeight="1">
      <c r="A26" s="42" t="s">
        <v>677</v>
      </c>
      <c r="B26" s="53">
        <f t="shared" si="9"/>
        <v>-326</v>
      </c>
      <c r="C26" s="53">
        <f t="shared" si="10"/>
        <v>-138</v>
      </c>
      <c r="D26" s="53">
        <f t="shared" si="18"/>
        <v>-81</v>
      </c>
      <c r="E26" s="53">
        <f t="shared" si="17"/>
        <v>-57</v>
      </c>
      <c r="F26" s="49">
        <f t="shared" ref="F26:F28" si="19">G26+H26</f>
        <v>63</v>
      </c>
      <c r="G26" s="209">
        <v>33</v>
      </c>
      <c r="H26" s="49">
        <v>30</v>
      </c>
      <c r="I26" s="49">
        <f t="shared" si="13"/>
        <v>201</v>
      </c>
      <c r="J26" s="49">
        <v>114</v>
      </c>
      <c r="K26" s="49">
        <v>87</v>
      </c>
      <c r="L26" s="53">
        <f t="shared" si="14"/>
        <v>-188</v>
      </c>
      <c r="M26" s="49">
        <f t="shared" si="15"/>
        <v>296</v>
      </c>
      <c r="N26" s="49">
        <v>166</v>
      </c>
      <c r="O26" s="49">
        <v>130</v>
      </c>
      <c r="P26" s="49">
        <f t="shared" si="16"/>
        <v>484</v>
      </c>
      <c r="Q26" s="210">
        <v>290</v>
      </c>
      <c r="R26" s="49">
        <v>194</v>
      </c>
      <c r="S26" s="49">
        <v>0</v>
      </c>
    </row>
    <row r="27" spans="1:20" s="312" customFormat="1" ht="20.100000000000001" customHeight="1">
      <c r="A27" s="42">
        <v>3</v>
      </c>
      <c r="B27" s="53">
        <v>-349</v>
      </c>
      <c r="C27" s="53">
        <v>-187</v>
      </c>
      <c r="D27" s="53">
        <v>-96</v>
      </c>
      <c r="E27" s="53">
        <v>-91</v>
      </c>
      <c r="F27" s="49">
        <v>64</v>
      </c>
      <c r="G27" s="209">
        <v>30</v>
      </c>
      <c r="H27" s="49">
        <v>34</v>
      </c>
      <c r="I27" s="49">
        <v>251</v>
      </c>
      <c r="J27" s="49">
        <v>126</v>
      </c>
      <c r="K27" s="49">
        <v>125</v>
      </c>
      <c r="L27" s="53">
        <v>-162</v>
      </c>
      <c r="M27" s="49">
        <v>286</v>
      </c>
      <c r="N27" s="49">
        <v>170</v>
      </c>
      <c r="O27" s="49">
        <v>116</v>
      </c>
      <c r="P27" s="49">
        <v>448</v>
      </c>
      <c r="Q27" s="210">
        <v>260</v>
      </c>
      <c r="R27" s="49">
        <v>188</v>
      </c>
      <c r="S27" s="49">
        <v>0</v>
      </c>
    </row>
    <row r="28" spans="1:20" s="312" customFormat="1" ht="20.100000000000001" customHeight="1">
      <c r="A28" s="213">
        <v>4</v>
      </c>
      <c r="B28" s="184">
        <f t="shared" si="9"/>
        <v>-272</v>
      </c>
      <c r="C28" s="184">
        <f>D28+E28</f>
        <v>-203</v>
      </c>
      <c r="D28" s="184">
        <f t="shared" si="18"/>
        <v>-84</v>
      </c>
      <c r="E28" s="184">
        <f t="shared" si="17"/>
        <v>-119</v>
      </c>
      <c r="F28" s="185">
        <f t="shared" si="19"/>
        <v>50</v>
      </c>
      <c r="G28" s="327">
        <v>24</v>
      </c>
      <c r="H28" s="328">
        <v>26</v>
      </c>
      <c r="I28" s="185">
        <f t="shared" si="13"/>
        <v>253</v>
      </c>
      <c r="J28" s="328">
        <v>108</v>
      </c>
      <c r="K28" s="328">
        <v>145</v>
      </c>
      <c r="L28" s="184">
        <f>M28-P28</f>
        <v>-69</v>
      </c>
      <c r="M28" s="185">
        <f t="shared" si="15"/>
        <v>363</v>
      </c>
      <c r="N28" s="328">
        <v>174</v>
      </c>
      <c r="O28" s="328">
        <v>189</v>
      </c>
      <c r="P28" s="185">
        <f t="shared" si="16"/>
        <v>432</v>
      </c>
      <c r="Q28" s="329">
        <v>266</v>
      </c>
      <c r="R28" s="328">
        <v>165</v>
      </c>
      <c r="S28" s="328">
        <v>1</v>
      </c>
      <c r="T28" s="330"/>
    </row>
    <row r="29" spans="1:20">
      <c r="A29" s="331" t="s">
        <v>664</v>
      </c>
      <c r="G29" s="142" t="s">
        <v>629</v>
      </c>
      <c r="I29" s="141"/>
    </row>
    <row r="30" spans="1:20">
      <c r="H30" s="141"/>
    </row>
    <row r="33" spans="4:4">
      <c r="D33" s="141"/>
    </row>
  </sheetData>
  <mergeCells count="10">
    <mergeCell ref="A3:A5"/>
    <mergeCell ref="B3:B5"/>
    <mergeCell ref="C3:K3"/>
    <mergeCell ref="L3:S3"/>
    <mergeCell ref="C4:E4"/>
    <mergeCell ref="F4:H4"/>
    <mergeCell ref="I4:K4"/>
    <mergeCell ref="L4:L5"/>
    <mergeCell ref="M4:O4"/>
    <mergeCell ref="P4:S4"/>
  </mergeCells>
  <phoneticPr fontId="2"/>
  <pageMargins left="0.59055118110236227" right="0.59055118110236227" top="0.6692913385826772" bottom="0.6692913385826772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00" workbookViewId="0"/>
  </sheetViews>
  <sheetFormatPr defaultRowHeight="13.5"/>
  <cols>
    <col min="1" max="1" width="17.625" style="1" customWidth="1"/>
    <col min="2" max="5" width="10.625" style="1" customWidth="1"/>
    <col min="6" max="7" width="11.5" style="1" customWidth="1"/>
    <col min="8" max="16384" width="9" style="1"/>
  </cols>
  <sheetData>
    <row r="1" spans="1:7" ht="14.25">
      <c r="A1" s="2" t="s">
        <v>645</v>
      </c>
      <c r="B1" s="41"/>
      <c r="C1" s="41"/>
      <c r="D1" s="41"/>
      <c r="E1" s="41"/>
    </row>
    <row r="2" spans="1:7" ht="14.25" thickBot="1">
      <c r="B2" s="41"/>
      <c r="C2" s="63"/>
      <c r="D2" s="63"/>
      <c r="E2" s="63"/>
      <c r="G2" s="63" t="s">
        <v>27</v>
      </c>
    </row>
    <row r="3" spans="1:7" ht="24.95" customHeight="1">
      <c r="A3" s="246" t="s">
        <v>34</v>
      </c>
      <c r="B3" s="244" t="s">
        <v>659</v>
      </c>
      <c r="C3" s="245"/>
      <c r="D3" s="244" t="s">
        <v>678</v>
      </c>
      <c r="E3" s="250"/>
      <c r="F3" s="248" t="s">
        <v>693</v>
      </c>
      <c r="G3" s="249"/>
    </row>
    <row r="4" spans="1:7" ht="24.95" customHeight="1">
      <c r="A4" s="247"/>
      <c r="B4" s="64" t="s">
        <v>25</v>
      </c>
      <c r="C4" s="65" t="s">
        <v>26</v>
      </c>
      <c r="D4" s="64" t="s">
        <v>25</v>
      </c>
      <c r="E4" s="251" t="s">
        <v>26</v>
      </c>
      <c r="F4" s="64" t="s">
        <v>25</v>
      </c>
      <c r="G4" s="65" t="s">
        <v>26</v>
      </c>
    </row>
    <row r="5" spans="1:7" ht="20.100000000000001" customHeight="1">
      <c r="A5" s="66" t="s">
        <v>35</v>
      </c>
      <c r="B5" s="69">
        <v>20</v>
      </c>
      <c r="C5" s="68">
        <v>31</v>
      </c>
      <c r="D5" s="67">
        <v>8</v>
      </c>
      <c r="E5" s="252">
        <v>30</v>
      </c>
      <c r="F5" s="255">
        <v>19</v>
      </c>
      <c r="G5" s="68">
        <v>21</v>
      </c>
    </row>
    <row r="6" spans="1:7" ht="20.100000000000001" customHeight="1">
      <c r="A6" s="66" t="s">
        <v>500</v>
      </c>
      <c r="B6" s="67">
        <v>6</v>
      </c>
      <c r="C6" s="68">
        <v>9</v>
      </c>
      <c r="D6" s="67">
        <v>1</v>
      </c>
      <c r="E6" s="252">
        <v>4</v>
      </c>
      <c r="F6" s="67">
        <v>2</v>
      </c>
      <c r="G6" s="68">
        <v>4</v>
      </c>
    </row>
    <row r="7" spans="1:7" ht="20.100000000000001" customHeight="1">
      <c r="A7" s="66" t="s">
        <v>36</v>
      </c>
      <c r="B7" s="67">
        <v>28</v>
      </c>
      <c r="C7" s="68">
        <v>35</v>
      </c>
      <c r="D7" s="67">
        <v>23</v>
      </c>
      <c r="E7" s="252">
        <v>47</v>
      </c>
      <c r="F7" s="67">
        <v>34</v>
      </c>
      <c r="G7" s="68">
        <v>54</v>
      </c>
    </row>
    <row r="8" spans="1:7" ht="20.100000000000001" customHeight="1">
      <c r="A8" s="66" t="s">
        <v>37</v>
      </c>
      <c r="B8" s="67">
        <v>10</v>
      </c>
      <c r="C8" s="68">
        <v>23</v>
      </c>
      <c r="D8" s="67">
        <v>10</v>
      </c>
      <c r="E8" s="252">
        <v>21</v>
      </c>
      <c r="F8" s="67">
        <v>16</v>
      </c>
      <c r="G8" s="68">
        <v>15</v>
      </c>
    </row>
    <row r="9" spans="1:7" ht="20.100000000000001" customHeight="1">
      <c r="A9" s="66" t="s">
        <v>38</v>
      </c>
      <c r="B9" s="67">
        <v>12</v>
      </c>
      <c r="C9" s="68">
        <v>32</v>
      </c>
      <c r="D9" s="67">
        <v>14</v>
      </c>
      <c r="E9" s="252">
        <v>20</v>
      </c>
      <c r="F9" s="67">
        <v>14</v>
      </c>
      <c r="G9" s="68">
        <v>17</v>
      </c>
    </row>
    <row r="10" spans="1:7" ht="20.100000000000001" customHeight="1">
      <c r="A10" s="66" t="s">
        <v>39</v>
      </c>
      <c r="B10" s="67">
        <v>22</v>
      </c>
      <c r="C10" s="68">
        <v>39</v>
      </c>
      <c r="D10" s="67">
        <v>26</v>
      </c>
      <c r="E10" s="252">
        <v>30</v>
      </c>
      <c r="F10" s="67">
        <v>16</v>
      </c>
      <c r="G10" s="68">
        <v>40</v>
      </c>
    </row>
    <row r="11" spans="1:7" ht="20.100000000000001" customHeight="1">
      <c r="A11" s="66" t="s">
        <v>501</v>
      </c>
      <c r="B11" s="67">
        <v>0</v>
      </c>
      <c r="C11" s="68">
        <v>0</v>
      </c>
      <c r="D11" s="67">
        <v>2</v>
      </c>
      <c r="E11" s="252">
        <v>0</v>
      </c>
      <c r="F11" s="67">
        <v>0</v>
      </c>
      <c r="G11" s="68">
        <v>0</v>
      </c>
    </row>
    <row r="12" spans="1:7" ht="20.100000000000001" customHeight="1">
      <c r="A12" s="66" t="s">
        <v>502</v>
      </c>
      <c r="B12" s="67">
        <v>1</v>
      </c>
      <c r="C12" s="68">
        <v>2</v>
      </c>
      <c r="D12" s="67">
        <v>2</v>
      </c>
      <c r="E12" s="252">
        <v>1</v>
      </c>
      <c r="F12" s="67">
        <v>2</v>
      </c>
      <c r="G12" s="68">
        <v>5</v>
      </c>
    </row>
    <row r="13" spans="1:7" ht="20.100000000000001" customHeight="1">
      <c r="A13" s="66" t="s">
        <v>547</v>
      </c>
      <c r="B13" s="67">
        <v>0</v>
      </c>
      <c r="C13" s="68">
        <v>3</v>
      </c>
      <c r="D13" s="67">
        <v>2</v>
      </c>
      <c r="E13" s="252">
        <v>4</v>
      </c>
      <c r="F13" s="67">
        <v>0</v>
      </c>
      <c r="G13" s="68">
        <v>0</v>
      </c>
    </row>
    <row r="14" spans="1:7" ht="20.100000000000001" customHeight="1">
      <c r="A14" s="66" t="s">
        <v>548</v>
      </c>
      <c r="B14" s="67">
        <v>1</v>
      </c>
      <c r="C14" s="68">
        <v>2</v>
      </c>
      <c r="D14" s="67">
        <v>2</v>
      </c>
      <c r="E14" s="252">
        <v>4</v>
      </c>
      <c r="F14" s="67">
        <v>1</v>
      </c>
      <c r="G14" s="68">
        <v>1</v>
      </c>
    </row>
    <row r="15" spans="1:7" ht="20.100000000000001" customHeight="1">
      <c r="A15" s="66" t="s">
        <v>40</v>
      </c>
      <c r="B15" s="67">
        <v>1</v>
      </c>
      <c r="C15" s="68">
        <v>8</v>
      </c>
      <c r="D15" s="67">
        <v>5</v>
      </c>
      <c r="E15" s="252">
        <v>18</v>
      </c>
      <c r="F15" s="67">
        <v>2</v>
      </c>
      <c r="G15" s="68">
        <v>9</v>
      </c>
    </row>
    <row r="16" spans="1:7" ht="20.100000000000001" customHeight="1">
      <c r="A16" s="66" t="s">
        <v>503</v>
      </c>
      <c r="B16" s="67">
        <v>1</v>
      </c>
      <c r="C16" s="68">
        <v>1</v>
      </c>
      <c r="D16" s="67">
        <v>1</v>
      </c>
      <c r="E16" s="252">
        <v>0</v>
      </c>
      <c r="F16" s="67">
        <v>1</v>
      </c>
      <c r="G16" s="68">
        <v>1</v>
      </c>
    </row>
    <row r="17" spans="1:7" ht="20.100000000000001" customHeight="1">
      <c r="A17" s="66" t="s">
        <v>504</v>
      </c>
      <c r="B17" s="67">
        <v>0</v>
      </c>
      <c r="C17" s="68">
        <v>0</v>
      </c>
      <c r="D17" s="67">
        <v>0</v>
      </c>
      <c r="E17" s="252">
        <v>0</v>
      </c>
      <c r="F17" s="67">
        <v>1</v>
      </c>
      <c r="G17" s="68">
        <v>0</v>
      </c>
    </row>
    <row r="18" spans="1:7" ht="20.100000000000001" customHeight="1">
      <c r="A18" s="66" t="s">
        <v>505</v>
      </c>
      <c r="B18" s="67">
        <v>2</v>
      </c>
      <c r="C18" s="68">
        <v>1</v>
      </c>
      <c r="D18" s="67">
        <v>1</v>
      </c>
      <c r="E18" s="252">
        <v>5</v>
      </c>
      <c r="F18" s="67">
        <v>2</v>
      </c>
      <c r="G18" s="68">
        <v>8</v>
      </c>
    </row>
    <row r="19" spans="1:7" ht="20.100000000000001" customHeight="1">
      <c r="A19" s="66" t="s">
        <v>41</v>
      </c>
      <c r="B19" s="67">
        <v>1</v>
      </c>
      <c r="C19" s="68">
        <v>0</v>
      </c>
      <c r="D19" s="67">
        <v>2</v>
      </c>
      <c r="E19" s="252">
        <v>0</v>
      </c>
      <c r="F19" s="67">
        <v>1</v>
      </c>
      <c r="G19" s="68">
        <v>5</v>
      </c>
    </row>
    <row r="20" spans="1:7" ht="20.100000000000001" customHeight="1">
      <c r="A20" s="66" t="s">
        <v>42</v>
      </c>
      <c r="B20" s="67">
        <v>3</v>
      </c>
      <c r="C20" s="68">
        <v>5</v>
      </c>
      <c r="D20" s="67">
        <v>4</v>
      </c>
      <c r="E20" s="252">
        <v>4</v>
      </c>
      <c r="F20" s="67">
        <v>3</v>
      </c>
      <c r="G20" s="68">
        <v>3</v>
      </c>
    </row>
    <row r="21" spans="1:7" ht="20.100000000000001" customHeight="1">
      <c r="A21" s="66" t="s">
        <v>43</v>
      </c>
      <c r="B21" s="67">
        <v>4</v>
      </c>
      <c r="C21" s="68">
        <v>20</v>
      </c>
      <c r="D21" s="67">
        <v>8</v>
      </c>
      <c r="E21" s="252">
        <v>6</v>
      </c>
      <c r="F21" s="67">
        <v>7</v>
      </c>
      <c r="G21" s="68">
        <v>24</v>
      </c>
    </row>
    <row r="22" spans="1:7" ht="20.100000000000001" customHeight="1">
      <c r="A22" s="66" t="s">
        <v>44</v>
      </c>
      <c r="B22" s="67">
        <v>8</v>
      </c>
      <c r="C22" s="68">
        <v>9</v>
      </c>
      <c r="D22" s="67">
        <v>11</v>
      </c>
      <c r="E22" s="252">
        <v>6</v>
      </c>
      <c r="F22" s="67">
        <v>5</v>
      </c>
      <c r="G22" s="68">
        <v>11</v>
      </c>
    </row>
    <row r="23" spans="1:7" ht="20.100000000000001" customHeight="1">
      <c r="A23" s="66" t="s">
        <v>45</v>
      </c>
      <c r="B23" s="67">
        <v>0</v>
      </c>
      <c r="C23" s="68">
        <v>0</v>
      </c>
      <c r="D23" s="67">
        <v>0</v>
      </c>
      <c r="E23" s="252">
        <v>0</v>
      </c>
      <c r="F23" s="67">
        <v>2</v>
      </c>
      <c r="G23" s="68">
        <v>0</v>
      </c>
    </row>
    <row r="24" spans="1:7" ht="20.100000000000001" customHeight="1">
      <c r="A24" s="66" t="s">
        <v>46</v>
      </c>
      <c r="B24" s="67">
        <v>1</v>
      </c>
      <c r="C24" s="68">
        <v>12</v>
      </c>
      <c r="D24" s="67">
        <v>2</v>
      </c>
      <c r="E24" s="252">
        <v>3</v>
      </c>
      <c r="F24" s="67">
        <v>2</v>
      </c>
      <c r="G24" s="68">
        <v>0</v>
      </c>
    </row>
    <row r="25" spans="1:7" ht="20.100000000000001" customHeight="1">
      <c r="A25" s="66" t="s">
        <v>47</v>
      </c>
      <c r="B25" s="67">
        <v>0</v>
      </c>
      <c r="C25" s="68">
        <v>4</v>
      </c>
      <c r="D25" s="67">
        <v>1</v>
      </c>
      <c r="E25" s="252">
        <v>0</v>
      </c>
      <c r="F25" s="67">
        <v>2</v>
      </c>
      <c r="G25" s="68">
        <v>0</v>
      </c>
    </row>
    <row r="26" spans="1:7" ht="20.100000000000001" customHeight="1">
      <c r="A26" s="66" t="s">
        <v>48</v>
      </c>
      <c r="B26" s="67">
        <v>7</v>
      </c>
      <c r="C26" s="68">
        <v>10</v>
      </c>
      <c r="D26" s="67">
        <v>3</v>
      </c>
      <c r="E26" s="252">
        <v>15</v>
      </c>
      <c r="F26" s="67">
        <v>7</v>
      </c>
      <c r="G26" s="68">
        <v>8</v>
      </c>
    </row>
    <row r="27" spans="1:7" ht="20.100000000000001" customHeight="1">
      <c r="A27" s="66" t="s">
        <v>49</v>
      </c>
      <c r="B27" s="67">
        <v>8</v>
      </c>
      <c r="C27" s="68">
        <v>6</v>
      </c>
      <c r="D27" s="67">
        <v>8</v>
      </c>
      <c r="E27" s="252">
        <v>3</v>
      </c>
      <c r="F27" s="67">
        <v>8</v>
      </c>
      <c r="G27" s="68">
        <v>6</v>
      </c>
    </row>
    <row r="28" spans="1:7" ht="20.100000000000001" customHeight="1">
      <c r="A28" s="66" t="s">
        <v>50</v>
      </c>
      <c r="B28" s="67">
        <v>6</v>
      </c>
      <c r="C28" s="68">
        <v>17</v>
      </c>
      <c r="D28" s="67">
        <v>8</v>
      </c>
      <c r="E28" s="252">
        <v>17</v>
      </c>
      <c r="F28" s="67">
        <v>11</v>
      </c>
      <c r="G28" s="68">
        <v>14</v>
      </c>
    </row>
    <row r="29" spans="1:7" ht="20.100000000000001" customHeight="1">
      <c r="A29" s="66" t="s">
        <v>51</v>
      </c>
      <c r="B29" s="67">
        <v>10</v>
      </c>
      <c r="C29" s="68">
        <v>5</v>
      </c>
      <c r="D29" s="67">
        <v>15</v>
      </c>
      <c r="E29" s="252">
        <v>8</v>
      </c>
      <c r="F29" s="67">
        <v>4</v>
      </c>
      <c r="G29" s="68">
        <v>2</v>
      </c>
    </row>
    <row r="30" spans="1:7" ht="20.100000000000001" customHeight="1">
      <c r="A30" s="66" t="s">
        <v>506</v>
      </c>
      <c r="B30" s="67">
        <v>2</v>
      </c>
      <c r="C30" s="68">
        <v>1</v>
      </c>
      <c r="D30" s="67">
        <v>0</v>
      </c>
      <c r="E30" s="252">
        <v>4</v>
      </c>
      <c r="F30" s="67">
        <v>0</v>
      </c>
      <c r="G30" s="68">
        <v>0</v>
      </c>
    </row>
    <row r="31" spans="1:7" ht="20.100000000000001" customHeight="1">
      <c r="A31" s="66" t="s">
        <v>52</v>
      </c>
      <c r="B31" s="67">
        <v>1</v>
      </c>
      <c r="C31" s="68">
        <v>0</v>
      </c>
      <c r="D31" s="67">
        <v>0</v>
      </c>
      <c r="E31" s="252">
        <v>1</v>
      </c>
      <c r="F31" s="67">
        <v>1</v>
      </c>
      <c r="G31" s="68">
        <v>2</v>
      </c>
    </row>
    <row r="32" spans="1:7" ht="20.100000000000001" customHeight="1">
      <c r="A32" s="66" t="s">
        <v>53</v>
      </c>
      <c r="B32" s="67">
        <v>11</v>
      </c>
      <c r="C32" s="68">
        <v>15</v>
      </c>
      <c r="D32" s="67">
        <v>11</v>
      </c>
      <c r="E32" s="252">
        <v>9</v>
      </c>
      <c r="F32" s="67">
        <v>11</v>
      </c>
      <c r="G32" s="68">
        <v>17</v>
      </c>
    </row>
    <row r="33" spans="1:8" ht="20.100000000000001" customHeight="1">
      <c r="A33" s="66"/>
      <c r="B33" s="72"/>
      <c r="C33" s="71"/>
      <c r="D33" s="72"/>
      <c r="E33" s="253"/>
      <c r="F33" s="72"/>
      <c r="G33" s="71"/>
      <c r="H33" s="54"/>
    </row>
    <row r="34" spans="1:8" ht="20.100000000000001" customHeight="1" thickBot="1">
      <c r="A34" s="61" t="s">
        <v>615</v>
      </c>
      <c r="B34" s="73">
        <f t="shared" ref="B34:C34" si="0">SUM(B5:B33)</f>
        <v>166</v>
      </c>
      <c r="C34" s="74">
        <f t="shared" si="0"/>
        <v>290</v>
      </c>
      <c r="D34" s="73">
        <f>SUM(D5:D33)</f>
        <v>170</v>
      </c>
      <c r="E34" s="254">
        <f>SUM(E5:E33)</f>
        <v>260</v>
      </c>
      <c r="F34" s="73">
        <f t="shared" ref="F34:G34" si="1">SUM(F5:F33)</f>
        <v>174</v>
      </c>
      <c r="G34" s="212">
        <f t="shared" si="1"/>
        <v>267</v>
      </c>
    </row>
    <row r="35" spans="1:8" ht="15.95" customHeight="1">
      <c r="A35" s="211" t="s">
        <v>664</v>
      </c>
    </row>
  </sheetData>
  <mergeCells count="4">
    <mergeCell ref="B3:C3"/>
    <mergeCell ref="A3:A4"/>
    <mergeCell ref="F3:G3"/>
    <mergeCell ref="D3:E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/>
  </sheetViews>
  <sheetFormatPr defaultRowHeight="13.5"/>
  <cols>
    <col min="1" max="1" width="17.625" style="1" customWidth="1"/>
    <col min="2" max="5" width="10.625" style="1" customWidth="1"/>
    <col min="6" max="7" width="11" style="1" customWidth="1"/>
    <col min="8" max="16384" width="9" style="1"/>
  </cols>
  <sheetData>
    <row r="1" spans="1:7" ht="14.25">
      <c r="A1" s="2" t="s">
        <v>646</v>
      </c>
    </row>
    <row r="2" spans="1:7" ht="14.25" thickBot="1">
      <c r="C2" s="62"/>
      <c r="D2" s="62"/>
      <c r="E2" s="62"/>
      <c r="G2" s="62" t="s">
        <v>27</v>
      </c>
    </row>
    <row r="3" spans="1:7" ht="24.95" customHeight="1">
      <c r="A3" s="246" t="s">
        <v>34</v>
      </c>
      <c r="B3" s="244" t="s">
        <v>659</v>
      </c>
      <c r="C3" s="245"/>
      <c r="D3" s="244" t="s">
        <v>678</v>
      </c>
      <c r="E3" s="245"/>
      <c r="F3" s="248" t="s">
        <v>693</v>
      </c>
      <c r="G3" s="249"/>
    </row>
    <row r="4" spans="1:7" ht="24.95" customHeight="1">
      <c r="A4" s="247"/>
      <c r="B4" s="75" t="s">
        <v>25</v>
      </c>
      <c r="C4" s="76" t="s">
        <v>26</v>
      </c>
      <c r="D4" s="75" t="s">
        <v>25</v>
      </c>
      <c r="E4" s="76" t="s">
        <v>26</v>
      </c>
      <c r="F4" s="75" t="s">
        <v>25</v>
      </c>
      <c r="G4" s="76" t="s">
        <v>26</v>
      </c>
    </row>
    <row r="5" spans="1:7" ht="23.1" customHeight="1">
      <c r="A5" s="66" t="s">
        <v>55</v>
      </c>
      <c r="B5" s="67">
        <v>1</v>
      </c>
      <c r="C5" s="68">
        <v>2</v>
      </c>
      <c r="D5" s="69">
        <v>2</v>
      </c>
      <c r="E5" s="68">
        <v>3</v>
      </c>
      <c r="F5" s="67">
        <v>2</v>
      </c>
      <c r="G5" s="68">
        <v>0</v>
      </c>
    </row>
    <row r="6" spans="1:7" ht="23.1" customHeight="1">
      <c r="A6" s="66" t="s">
        <v>507</v>
      </c>
      <c r="B6" s="67">
        <v>1</v>
      </c>
      <c r="C6" s="68">
        <v>2</v>
      </c>
      <c r="D6" s="67">
        <v>2</v>
      </c>
      <c r="E6" s="68">
        <v>2</v>
      </c>
      <c r="F6" s="67">
        <v>2</v>
      </c>
      <c r="G6" s="68">
        <v>0</v>
      </c>
    </row>
    <row r="7" spans="1:7" ht="23.1" customHeight="1">
      <c r="A7" s="66" t="s">
        <v>508</v>
      </c>
      <c r="B7" s="67">
        <v>2</v>
      </c>
      <c r="C7" s="68">
        <v>4</v>
      </c>
      <c r="D7" s="67">
        <v>3</v>
      </c>
      <c r="E7" s="68">
        <v>7</v>
      </c>
      <c r="F7" s="67">
        <v>2</v>
      </c>
      <c r="G7" s="68">
        <v>1</v>
      </c>
    </row>
    <row r="8" spans="1:7" ht="23.1" customHeight="1">
      <c r="A8" s="66" t="s">
        <v>509</v>
      </c>
      <c r="B8" s="67">
        <v>10</v>
      </c>
      <c r="C8" s="68">
        <v>8</v>
      </c>
      <c r="D8" s="67">
        <v>13</v>
      </c>
      <c r="E8" s="68">
        <v>9</v>
      </c>
      <c r="F8" s="67">
        <v>12</v>
      </c>
      <c r="G8" s="68">
        <v>11</v>
      </c>
    </row>
    <row r="9" spans="1:7" ht="23.1" customHeight="1">
      <c r="A9" s="66" t="s">
        <v>510</v>
      </c>
      <c r="B9" s="67">
        <v>6</v>
      </c>
      <c r="C9" s="68">
        <v>1</v>
      </c>
      <c r="D9" s="67">
        <v>0</v>
      </c>
      <c r="E9" s="68">
        <v>1</v>
      </c>
      <c r="F9" s="67">
        <v>4</v>
      </c>
      <c r="G9" s="68">
        <v>1</v>
      </c>
    </row>
    <row r="10" spans="1:7" ht="23.1" customHeight="1">
      <c r="A10" s="66" t="s">
        <v>511</v>
      </c>
      <c r="B10" s="67">
        <v>2</v>
      </c>
      <c r="C10" s="68">
        <v>2</v>
      </c>
      <c r="D10" s="67">
        <v>5</v>
      </c>
      <c r="E10" s="68">
        <v>4</v>
      </c>
      <c r="F10" s="67">
        <v>0</v>
      </c>
      <c r="G10" s="68">
        <v>3</v>
      </c>
    </row>
    <row r="11" spans="1:7" ht="23.1" customHeight="1">
      <c r="A11" s="66" t="s">
        <v>512</v>
      </c>
      <c r="B11" s="67">
        <v>11</v>
      </c>
      <c r="C11" s="68">
        <v>13</v>
      </c>
      <c r="D11" s="67">
        <v>4</v>
      </c>
      <c r="E11" s="68">
        <v>9</v>
      </c>
      <c r="F11" s="67">
        <v>28</v>
      </c>
      <c r="G11" s="68">
        <v>6</v>
      </c>
    </row>
    <row r="12" spans="1:7" ht="23.1" customHeight="1">
      <c r="A12" s="66" t="s">
        <v>513</v>
      </c>
      <c r="B12" s="67">
        <v>13</v>
      </c>
      <c r="C12" s="68">
        <v>8</v>
      </c>
      <c r="D12" s="67">
        <v>8</v>
      </c>
      <c r="E12" s="68">
        <v>17</v>
      </c>
      <c r="F12" s="67">
        <v>16</v>
      </c>
      <c r="G12" s="68">
        <v>8</v>
      </c>
    </row>
    <row r="13" spans="1:7" ht="23.1" customHeight="1">
      <c r="A13" s="66" t="s">
        <v>514</v>
      </c>
      <c r="B13" s="67">
        <v>2</v>
      </c>
      <c r="C13" s="68">
        <v>5</v>
      </c>
      <c r="D13" s="67">
        <v>1</v>
      </c>
      <c r="E13" s="68">
        <v>4</v>
      </c>
      <c r="F13" s="67">
        <v>2</v>
      </c>
      <c r="G13" s="68">
        <v>0</v>
      </c>
    </row>
    <row r="14" spans="1:7" ht="23.1" customHeight="1">
      <c r="A14" s="66" t="s">
        <v>515</v>
      </c>
      <c r="B14" s="67">
        <v>10</v>
      </c>
      <c r="C14" s="68">
        <v>16</v>
      </c>
      <c r="D14" s="67">
        <v>17</v>
      </c>
      <c r="E14" s="68">
        <v>6</v>
      </c>
      <c r="F14" s="67">
        <v>17</v>
      </c>
      <c r="G14" s="68">
        <v>15</v>
      </c>
    </row>
    <row r="15" spans="1:7" ht="23.1" customHeight="1">
      <c r="A15" s="66" t="s">
        <v>516</v>
      </c>
      <c r="B15" s="67">
        <v>11</v>
      </c>
      <c r="C15" s="68">
        <v>13</v>
      </c>
      <c r="D15" s="67">
        <v>12</v>
      </c>
      <c r="E15" s="68">
        <v>11</v>
      </c>
      <c r="F15" s="67">
        <v>27</v>
      </c>
      <c r="G15" s="68">
        <v>10</v>
      </c>
    </row>
    <row r="16" spans="1:7" ht="23.1" customHeight="1">
      <c r="A16" s="66" t="s">
        <v>517</v>
      </c>
      <c r="B16" s="67">
        <v>23</v>
      </c>
      <c r="C16" s="68">
        <v>50</v>
      </c>
      <c r="D16" s="67">
        <v>20</v>
      </c>
      <c r="E16" s="68">
        <v>45</v>
      </c>
      <c r="F16" s="67">
        <v>22</v>
      </c>
      <c r="G16" s="68">
        <v>34</v>
      </c>
    </row>
    <row r="17" spans="1:8" ht="23.1" customHeight="1">
      <c r="A17" s="66" t="s">
        <v>518</v>
      </c>
      <c r="B17" s="67">
        <v>12</v>
      </c>
      <c r="C17" s="68">
        <v>25</v>
      </c>
      <c r="D17" s="67">
        <v>10</v>
      </c>
      <c r="E17" s="68">
        <v>17</v>
      </c>
      <c r="F17" s="67">
        <v>13</v>
      </c>
      <c r="G17" s="68">
        <v>22</v>
      </c>
    </row>
    <row r="18" spans="1:8" ht="23.1" customHeight="1">
      <c r="A18" s="66" t="s">
        <v>519</v>
      </c>
      <c r="B18" s="67">
        <v>1</v>
      </c>
      <c r="C18" s="68">
        <v>4</v>
      </c>
      <c r="D18" s="67">
        <v>1</v>
      </c>
      <c r="E18" s="68">
        <v>1</v>
      </c>
      <c r="F18" s="67">
        <v>7</v>
      </c>
      <c r="G18" s="68">
        <v>2</v>
      </c>
    </row>
    <row r="19" spans="1:8" ht="23.1" customHeight="1">
      <c r="A19" s="66" t="s">
        <v>520</v>
      </c>
      <c r="B19" s="67">
        <v>1</v>
      </c>
      <c r="C19" s="68">
        <v>1</v>
      </c>
      <c r="D19" s="67">
        <v>0</v>
      </c>
      <c r="E19" s="68">
        <v>2</v>
      </c>
      <c r="F19" s="67">
        <v>1</v>
      </c>
      <c r="G19" s="68">
        <v>2</v>
      </c>
    </row>
    <row r="20" spans="1:8" ht="23.1" customHeight="1">
      <c r="A20" s="66" t="s">
        <v>521</v>
      </c>
      <c r="B20" s="67">
        <v>3</v>
      </c>
      <c r="C20" s="68">
        <v>2</v>
      </c>
      <c r="D20" s="67">
        <v>0</v>
      </c>
      <c r="E20" s="68">
        <v>0</v>
      </c>
      <c r="F20" s="67">
        <v>0</v>
      </c>
      <c r="G20" s="68">
        <v>3</v>
      </c>
    </row>
    <row r="21" spans="1:8" ht="23.1" customHeight="1">
      <c r="A21" s="66" t="s">
        <v>522</v>
      </c>
      <c r="B21" s="67">
        <v>5</v>
      </c>
      <c r="C21" s="68">
        <v>0</v>
      </c>
      <c r="D21" s="67">
        <v>0</v>
      </c>
      <c r="E21" s="68">
        <v>5</v>
      </c>
      <c r="F21" s="67">
        <v>1</v>
      </c>
      <c r="G21" s="68">
        <v>1</v>
      </c>
    </row>
    <row r="22" spans="1:8" ht="23.1" customHeight="1">
      <c r="A22" s="66" t="s">
        <v>523</v>
      </c>
      <c r="B22" s="67">
        <v>0</v>
      </c>
      <c r="C22" s="68">
        <v>0</v>
      </c>
      <c r="D22" s="67">
        <v>1</v>
      </c>
      <c r="E22" s="68">
        <v>0</v>
      </c>
      <c r="F22" s="67">
        <v>1</v>
      </c>
      <c r="G22" s="68">
        <v>4</v>
      </c>
    </row>
    <row r="23" spans="1:8" ht="23.1" customHeight="1">
      <c r="A23" s="66" t="s">
        <v>524</v>
      </c>
      <c r="B23" s="67">
        <v>2</v>
      </c>
      <c r="C23" s="68">
        <v>1</v>
      </c>
      <c r="D23" s="67">
        <v>1</v>
      </c>
      <c r="E23" s="68">
        <v>4</v>
      </c>
      <c r="F23" s="67">
        <v>1</v>
      </c>
      <c r="G23" s="68">
        <v>3</v>
      </c>
    </row>
    <row r="24" spans="1:8" ht="23.1" customHeight="1">
      <c r="A24" s="66" t="s">
        <v>525</v>
      </c>
      <c r="B24" s="67">
        <v>1</v>
      </c>
      <c r="C24" s="68">
        <v>0</v>
      </c>
      <c r="D24" s="67">
        <v>0</v>
      </c>
      <c r="E24" s="68">
        <v>2</v>
      </c>
      <c r="F24" s="67">
        <v>1</v>
      </c>
      <c r="G24" s="68">
        <v>0</v>
      </c>
    </row>
    <row r="25" spans="1:8" ht="23.1" customHeight="1">
      <c r="A25" s="66" t="s">
        <v>526</v>
      </c>
      <c r="B25" s="67">
        <v>0</v>
      </c>
      <c r="C25" s="68">
        <v>0</v>
      </c>
      <c r="D25" s="67">
        <v>0</v>
      </c>
      <c r="E25" s="68">
        <v>0</v>
      </c>
      <c r="F25" s="67">
        <v>0</v>
      </c>
      <c r="G25" s="68">
        <v>2</v>
      </c>
    </row>
    <row r="26" spans="1:8" ht="23.1" customHeight="1">
      <c r="A26" s="66" t="s">
        <v>527</v>
      </c>
      <c r="B26" s="67">
        <v>2</v>
      </c>
      <c r="C26" s="68">
        <v>1</v>
      </c>
      <c r="D26" s="67">
        <v>0</v>
      </c>
      <c r="E26" s="68">
        <v>1</v>
      </c>
      <c r="F26" s="67">
        <v>2</v>
      </c>
      <c r="G26" s="68">
        <v>1</v>
      </c>
    </row>
    <row r="27" spans="1:8" ht="23.1" customHeight="1">
      <c r="A27" s="66" t="s">
        <v>528</v>
      </c>
      <c r="B27" s="67">
        <v>2</v>
      </c>
      <c r="C27" s="68">
        <v>0</v>
      </c>
      <c r="D27" s="67">
        <v>5</v>
      </c>
      <c r="E27" s="68">
        <v>0</v>
      </c>
      <c r="F27" s="67">
        <v>5</v>
      </c>
      <c r="G27" s="68">
        <v>5</v>
      </c>
    </row>
    <row r="28" spans="1:8" ht="23.1" customHeight="1">
      <c r="A28" s="66" t="s">
        <v>529</v>
      </c>
      <c r="B28" s="67">
        <v>0</v>
      </c>
      <c r="C28" s="68">
        <v>1</v>
      </c>
      <c r="D28" s="67">
        <v>0</v>
      </c>
      <c r="E28" s="68">
        <v>2</v>
      </c>
      <c r="F28" s="67">
        <v>0</v>
      </c>
      <c r="G28" s="68">
        <v>0</v>
      </c>
    </row>
    <row r="29" spans="1:8" ht="23.1" customHeight="1">
      <c r="A29" s="66" t="s">
        <v>530</v>
      </c>
      <c r="B29" s="67">
        <v>0</v>
      </c>
      <c r="C29" s="68">
        <v>0</v>
      </c>
      <c r="D29" s="67">
        <v>1</v>
      </c>
      <c r="E29" s="68">
        <v>1</v>
      </c>
      <c r="F29" s="67">
        <v>0</v>
      </c>
      <c r="G29" s="68">
        <v>2</v>
      </c>
    </row>
    <row r="30" spans="1:8" ht="23.1" customHeight="1">
      <c r="A30" s="66" t="s">
        <v>609</v>
      </c>
      <c r="B30" s="67">
        <v>1</v>
      </c>
      <c r="C30" s="68">
        <v>3</v>
      </c>
      <c r="D30" s="67">
        <v>1</v>
      </c>
      <c r="E30" s="68">
        <v>7</v>
      </c>
      <c r="F30" s="67">
        <v>7</v>
      </c>
      <c r="G30" s="68">
        <v>4</v>
      </c>
    </row>
    <row r="31" spans="1:8" ht="23.1" customHeight="1">
      <c r="A31" s="66" t="s">
        <v>54</v>
      </c>
      <c r="B31" s="67">
        <v>8</v>
      </c>
      <c r="C31" s="68">
        <v>32</v>
      </c>
      <c r="D31" s="67">
        <v>9</v>
      </c>
      <c r="E31" s="68">
        <v>28</v>
      </c>
      <c r="F31" s="67">
        <v>16</v>
      </c>
      <c r="G31" s="68">
        <v>25</v>
      </c>
    </row>
    <row r="32" spans="1:8" ht="23.1" customHeight="1">
      <c r="A32" s="66"/>
      <c r="B32" s="67"/>
      <c r="C32" s="68"/>
      <c r="D32" s="67"/>
      <c r="E32" s="68"/>
      <c r="F32" s="67"/>
      <c r="G32" s="68"/>
      <c r="H32" s="54"/>
    </row>
    <row r="33" spans="1:7" ht="23.1" customHeight="1" thickBot="1">
      <c r="A33" s="77" t="s">
        <v>608</v>
      </c>
      <c r="B33" s="73">
        <f t="shared" ref="B33:G33" si="0">SUM(B5:B32)</f>
        <v>130</v>
      </c>
      <c r="C33" s="74">
        <f t="shared" si="0"/>
        <v>194</v>
      </c>
      <c r="D33" s="73">
        <f>SUM(D5:D31)</f>
        <v>116</v>
      </c>
      <c r="E33" s="74">
        <f>SUM(E5:E31)</f>
        <v>188</v>
      </c>
      <c r="F33" s="256">
        <f t="shared" si="0"/>
        <v>189</v>
      </c>
      <c r="G33" s="212">
        <f t="shared" si="0"/>
        <v>165</v>
      </c>
    </row>
    <row r="34" spans="1:7" ht="15.95" customHeight="1">
      <c r="A34" s="211" t="s">
        <v>664</v>
      </c>
    </row>
  </sheetData>
  <mergeCells count="4">
    <mergeCell ref="B3:C3"/>
    <mergeCell ref="A3:A4"/>
    <mergeCell ref="F3:G3"/>
    <mergeCell ref="D3:E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表紙</vt:lpstr>
      <vt:lpstr>人口・世帯</vt:lpstr>
      <vt:lpstr>行政区別</vt:lpstr>
      <vt:lpstr>字別 </vt:lpstr>
      <vt:lpstr>年齢別（５歳階級）</vt:lpstr>
      <vt:lpstr>年齢別（１歳階級）</vt:lpstr>
      <vt:lpstr>人口動態 </vt:lpstr>
      <vt:lpstr>県内転入・転出</vt:lpstr>
      <vt:lpstr>県外転入・転出</vt:lpstr>
      <vt:lpstr>昼間人口</vt:lpstr>
      <vt:lpstr>就業人口</vt:lpstr>
      <vt:lpstr>産業別</vt:lpstr>
      <vt:lpstr>県内転入・転出!Print_Area</vt:lpstr>
      <vt:lpstr>産業別!Print_Area</vt:lpstr>
      <vt:lpstr>'字別 '!Print_Area</vt:lpstr>
      <vt:lpstr>'人口動態 '!Print_Area</vt:lpstr>
      <vt:lpstr>昼間人口!Print_Area</vt:lpstr>
      <vt:lpstr>'字別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2023-03-29T08:39:44Z</cp:lastPrinted>
  <dcterms:created xsi:type="dcterms:W3CDTF">2004-10-12T04:59:59Z</dcterms:created>
  <dcterms:modified xsi:type="dcterms:W3CDTF">2023-03-29T08:39:58Z</dcterms:modified>
</cp:coreProperties>
</file>