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0" yWindow="270" windowWidth="14715" windowHeight="8355" tabRatio="864"/>
  </bookViews>
  <sheets>
    <sheet name="表紙" sheetId="22" r:id="rId1"/>
    <sheet name="一般会計" sheetId="29" r:id="rId2"/>
    <sheet name="性質別・特会" sheetId="30" r:id="rId3"/>
    <sheet name="国保会計 " sheetId="35" r:id="rId4"/>
    <sheet name="町税・水道事業" sheetId="32" r:id="rId5"/>
    <sheet name="水道収益" sheetId="37" r:id="rId6"/>
    <sheet name="財政力・町有財産" sheetId="34" r:id="rId7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(TS) 高原 茂</author>
  </authors>
  <commentList>
    <comment ref="A26" authorId="0">
      <text>
        <r>
          <rPr>
            <b/>
            <sz val="9"/>
            <color indexed="81"/>
            <rFont val="ＭＳ Ｐゴシック"/>
          </rPr>
          <t>決算の（療養諸費－審査支払手数料＋高額療養費）÷年度平均被保数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<sst xmlns="http://schemas.openxmlformats.org/spreadsheetml/2006/main" xmlns:r="http://schemas.openxmlformats.org/officeDocument/2006/relationships" count="219" uniqueCount="219">
  <si>
    <t>区　　　分</t>
    <rPh sb="0" eb="1">
      <t>ク</t>
    </rPh>
    <rPh sb="4" eb="5">
      <t>ブン</t>
    </rPh>
    <phoneticPr fontId="2"/>
  </si>
  <si>
    <t>被保険者数</t>
    <rPh sb="0" eb="4">
      <t>ヒホケンシャ</t>
    </rPh>
    <rPh sb="4" eb="5">
      <t>スウ</t>
    </rPh>
    <phoneticPr fontId="2"/>
  </si>
  <si>
    <t>対前年
増加率（％）</t>
    <rPh sb="0" eb="1">
      <t>タイ</t>
    </rPh>
    <rPh sb="1" eb="3">
      <t>ゼンネン</t>
    </rPh>
    <rPh sb="4" eb="6">
      <t>ゾウカ</t>
    </rPh>
    <rPh sb="6" eb="7">
      <t>リツ</t>
    </rPh>
    <phoneticPr fontId="2"/>
  </si>
  <si>
    <t>その他</t>
    <rPh sb="2" eb="3">
      <t>タ</t>
    </rPh>
    <phoneticPr fontId="2"/>
  </si>
  <si>
    <t>　８　財政力指数</t>
    <rPh sb="3" eb="6">
      <t>ザイセイリョク</t>
    </rPh>
    <rPh sb="6" eb="8">
      <t>シスウ</t>
    </rPh>
    <phoneticPr fontId="2"/>
  </si>
  <si>
    <t>年　　度</t>
    <rPh sb="0" eb="1">
      <t>トシ</t>
    </rPh>
    <rPh sb="3" eb="4">
      <t>タビ</t>
    </rPh>
    <phoneticPr fontId="2"/>
  </si>
  <si>
    <t>基準財政収入額</t>
    <rPh sb="0" eb="2">
      <t>キジュン</t>
    </rPh>
    <rPh sb="2" eb="4">
      <t>ザイセイ</t>
    </rPh>
    <rPh sb="4" eb="6">
      <t>シュウニュウ</t>
    </rPh>
    <rPh sb="6" eb="7">
      <t>ガク</t>
    </rPh>
    <phoneticPr fontId="2"/>
  </si>
  <si>
    <t>世帯</t>
    <rPh sb="0" eb="2">
      <t>セタイ</t>
    </rPh>
    <phoneticPr fontId="2"/>
  </si>
  <si>
    <t>行政財産</t>
    <rPh sb="0" eb="2">
      <t>ギョウセイ</t>
    </rPh>
    <rPh sb="2" eb="4">
      <t>ザイサン</t>
    </rPh>
    <phoneticPr fontId="2"/>
  </si>
  <si>
    <t>財政力指数</t>
    <rPh sb="0" eb="3">
      <t>ザイセイリョク</t>
    </rPh>
    <rPh sb="3" eb="5">
      <t>シスウ</t>
    </rPh>
    <phoneticPr fontId="2"/>
  </si>
  <si>
    <t>項目</t>
    <rPh sb="0" eb="2">
      <t>コウモク</t>
    </rPh>
    <phoneticPr fontId="2"/>
  </si>
  <si>
    <t>総務費</t>
    <rPh sb="0" eb="3">
      <t>ソウムヒ</t>
    </rPh>
    <phoneticPr fontId="2"/>
  </si>
  <si>
    <t>本庁舎</t>
    <rPh sb="0" eb="3">
      <t>ホンチョウシャ</t>
    </rPh>
    <phoneticPr fontId="2"/>
  </si>
  <si>
    <t>警察（消防）施設</t>
    <rPh sb="0" eb="2">
      <t>ケイサツ</t>
    </rPh>
    <rPh sb="3" eb="5">
      <t>ショウボウ</t>
    </rPh>
    <rPh sb="6" eb="8">
      <t>シセツ</t>
    </rPh>
    <phoneticPr fontId="2"/>
  </si>
  <si>
    <t>学校</t>
    <rPh sb="0" eb="2">
      <t>ガッコウ</t>
    </rPh>
    <phoneticPr fontId="2"/>
  </si>
  <si>
    <t>歳   入</t>
    <rPh sb="0" eb="1">
      <t>トシ</t>
    </rPh>
    <rPh sb="4" eb="5">
      <t>イ</t>
    </rPh>
    <phoneticPr fontId="2"/>
  </si>
  <si>
    <t>公営住宅</t>
    <rPh sb="0" eb="2">
      <t>コウエイ</t>
    </rPh>
    <rPh sb="2" eb="4">
      <t>ジュウタク</t>
    </rPh>
    <phoneticPr fontId="2"/>
  </si>
  <si>
    <t>保険給付費</t>
    <rPh sb="0" eb="2">
      <t>ホケン</t>
    </rPh>
    <rPh sb="2" eb="4">
      <t>キュウフ</t>
    </rPh>
    <rPh sb="4" eb="5">
      <t>ヒ</t>
    </rPh>
    <phoneticPr fontId="2"/>
  </si>
  <si>
    <t>財産収入</t>
    <rPh sb="0" eb="2">
      <t>ザイサン</t>
    </rPh>
    <rPh sb="2" eb="4">
      <t>シュウニュウ</t>
    </rPh>
    <phoneticPr fontId="2"/>
  </si>
  <si>
    <t>公園</t>
    <rPh sb="0" eb="2">
      <t>コウエン</t>
    </rPh>
    <phoneticPr fontId="2"/>
  </si>
  <si>
    <t>その他の施設</t>
    <rPh sb="2" eb="3">
      <t>タ</t>
    </rPh>
    <rPh sb="4" eb="6">
      <t>シセツ</t>
    </rPh>
    <phoneticPr fontId="2"/>
  </si>
  <si>
    <t>公債費</t>
    <rPh sb="0" eb="3">
      <t>コウサイヒ</t>
    </rPh>
    <phoneticPr fontId="2"/>
  </si>
  <si>
    <t>総損益</t>
    <rPh sb="0" eb="1">
      <t>ソウ</t>
    </rPh>
    <rPh sb="1" eb="3">
      <t>ソンエキ</t>
    </rPh>
    <phoneticPr fontId="2"/>
  </si>
  <si>
    <t>保険税</t>
    <rPh sb="0" eb="2">
      <t>ホケン</t>
    </rPh>
    <rPh sb="2" eb="3">
      <t>ゼイ</t>
    </rPh>
    <phoneticPr fontId="2"/>
  </si>
  <si>
    <t>令和２年度
（千円）</t>
    <rPh sb="0" eb="1">
      <t>レイ</t>
    </rPh>
    <rPh sb="1" eb="2">
      <t>ワ</t>
    </rPh>
    <rPh sb="3" eb="5">
      <t>ネンド</t>
    </rPh>
    <rPh sb="7" eb="9">
      <t>センエン</t>
    </rPh>
    <phoneticPr fontId="2"/>
  </si>
  <si>
    <t>施設</t>
    <rPh sb="0" eb="2">
      <t>シセツ</t>
    </rPh>
    <phoneticPr fontId="2"/>
  </si>
  <si>
    <t>山林</t>
    <rPh sb="0" eb="2">
      <t>サンリン</t>
    </rPh>
    <phoneticPr fontId="2"/>
  </si>
  <si>
    <t>宅地</t>
    <rPh sb="0" eb="2">
      <t>タクチ</t>
    </rPh>
    <phoneticPr fontId="2"/>
  </si>
  <si>
    <t>その他の収入</t>
    <rPh sb="2" eb="3">
      <t>タ</t>
    </rPh>
    <rPh sb="4" eb="6">
      <t>シュウニュウ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</si>
  <si>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</si>
  <si>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</si>
  <si>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資料：石川町町民課</t>
    <rPh sb="0" eb="2">
      <t>シリョウ</t>
    </rPh>
    <rPh sb="3" eb="5">
      <t>イシカワ</t>
    </rPh>
    <rPh sb="5" eb="6">
      <t>イシマチ</t>
    </rPh>
    <rPh sb="6" eb="8">
      <t>チョウミン</t>
    </rPh>
    <rPh sb="8" eb="9">
      <t>カ</t>
    </rPh>
    <phoneticPr fontId="2"/>
  </si>
  <si>
    <t>普通財産</t>
    <rPh sb="0" eb="2">
      <t>フツウ</t>
    </rPh>
    <rPh sb="2" eb="4">
      <t>ザイサン</t>
    </rPh>
    <phoneticPr fontId="2"/>
  </si>
  <si>
    <t>小　　　　　計</t>
    <rPh sb="0" eb="1">
      <t>ショウ</t>
    </rPh>
    <rPh sb="6" eb="7">
      <t>ケイ</t>
    </rPh>
    <phoneticPr fontId="2"/>
  </si>
  <si>
    <t>　６　水道事業会計決算</t>
    <rPh sb="3" eb="5">
      <t>スイドウ</t>
    </rPh>
    <rPh sb="5" eb="7">
      <t>ジギョウ</t>
    </rPh>
    <rPh sb="7" eb="9">
      <t>カイケイ</t>
    </rPh>
    <rPh sb="9" eb="11">
      <t>ケッサン</t>
    </rPh>
    <phoneticPr fontId="2"/>
  </si>
  <si>
    <t>建物（㎡）</t>
    <rPh sb="0" eb="1">
      <t>ダテ</t>
    </rPh>
    <rPh sb="1" eb="2">
      <t>モノ</t>
    </rPh>
    <phoneticPr fontId="2"/>
  </si>
  <si>
    <t>合　　　　　計</t>
    <rPh sb="0" eb="1">
      <t>ゴウ</t>
    </rPh>
    <rPh sb="6" eb="7">
      <t>ケイ</t>
    </rPh>
    <phoneticPr fontId="2"/>
  </si>
  <si>
    <t>基準財政需要額</t>
    <rPh sb="0" eb="2">
      <t>キジュン</t>
    </rPh>
    <rPh sb="2" eb="4">
      <t>ザイセイ</t>
    </rPh>
    <rPh sb="4" eb="6">
      <t>ジュヨウ</t>
    </rPh>
    <rPh sb="6" eb="7">
      <t>ガク</t>
    </rPh>
    <phoneticPr fontId="2"/>
  </si>
  <si>
    <t>８　財政力指数</t>
    <rPh sb="2" eb="5">
      <t>ザイセイリョク</t>
    </rPh>
    <rPh sb="5" eb="7">
      <t>シスウ</t>
    </rPh>
    <phoneticPr fontId="2"/>
  </si>
  <si>
    <t>１　一般会計歳入歳出決算</t>
    <rPh sb="2" eb="4">
      <t>イッパン</t>
    </rPh>
    <rPh sb="4" eb="6">
      <t>カイケイ</t>
    </rPh>
    <rPh sb="6" eb="8">
      <t>サイニュウ</t>
    </rPh>
    <rPh sb="8" eb="10">
      <t>サイシュツ</t>
    </rPh>
    <rPh sb="10" eb="12">
      <t>ケッサン</t>
    </rPh>
    <phoneticPr fontId="2"/>
  </si>
  <si>
    <t>会　　計　　名</t>
    <rPh sb="0" eb="1">
      <t>カイ</t>
    </rPh>
    <rPh sb="3" eb="4">
      <t>ケイ</t>
    </rPh>
    <rPh sb="6" eb="7">
      <t>メイ</t>
    </rPh>
    <phoneticPr fontId="2"/>
  </si>
  <si>
    <t>　９　町有財産</t>
    <rPh sb="3" eb="4">
      <t>チョウ</t>
    </rPh>
    <rPh sb="4" eb="5">
      <t>ユウ</t>
    </rPh>
    <rPh sb="5" eb="7">
      <t>ザイサン</t>
    </rPh>
    <phoneticPr fontId="2"/>
  </si>
  <si>
    <t>２　一般会計性質別歳出決算</t>
    <rPh sb="2" eb="4">
      <t>イッパン</t>
    </rPh>
    <rPh sb="4" eb="6">
      <t>カイケイ</t>
    </rPh>
    <rPh sb="6" eb="8">
      <t>セイシツ</t>
    </rPh>
    <rPh sb="8" eb="9">
      <t>ベツ</t>
    </rPh>
    <rPh sb="9" eb="11">
      <t>サイシュツ</t>
    </rPh>
    <rPh sb="11" eb="13">
      <t>ケッサン</t>
    </rPh>
    <phoneticPr fontId="2"/>
  </si>
  <si>
    <t>４　国民健康保険特別会計決算</t>
    <rPh sb="2" eb="4">
      <t>コクミン</t>
    </rPh>
    <rPh sb="4" eb="6">
      <t>ケンコウ</t>
    </rPh>
    <rPh sb="6" eb="8">
      <t>ホケン</t>
    </rPh>
    <rPh sb="8" eb="10">
      <t>トクベツ</t>
    </rPh>
    <rPh sb="10" eb="12">
      <t>カイケイ</t>
    </rPh>
    <rPh sb="12" eb="14">
      <t>ケッサン</t>
    </rPh>
    <phoneticPr fontId="2"/>
  </si>
  <si>
    <t>県支出金</t>
    <rPh sb="0" eb="1">
      <t>ケン</t>
    </rPh>
    <rPh sb="1" eb="4">
      <t>シシュツキン</t>
    </rPh>
    <phoneticPr fontId="2"/>
  </si>
  <si>
    <t>資料：石川町総務課</t>
    <rPh sb="0" eb="2">
      <t>シリョウ</t>
    </rPh>
    <rPh sb="3" eb="5">
      <t>イシカワ</t>
    </rPh>
    <rPh sb="5" eb="6">
      <t>マチ</t>
    </rPh>
    <rPh sb="6" eb="9">
      <t>ソウムカ</t>
    </rPh>
    <phoneticPr fontId="2"/>
  </si>
  <si>
    <t>７　水道事業会計収益的収支決算書</t>
    <rPh sb="2" eb="4">
      <t>スイドウ</t>
    </rPh>
    <rPh sb="4" eb="6">
      <t>ジギョウ</t>
    </rPh>
    <rPh sb="6" eb="8">
      <t>カイケイ</t>
    </rPh>
    <rPh sb="8" eb="11">
      <t>シュウエキテキ</t>
    </rPh>
    <rPh sb="11" eb="13">
      <t>シュウシ</t>
    </rPh>
    <rPh sb="13" eb="16">
      <t>ケッサンショ</t>
    </rPh>
    <phoneticPr fontId="2"/>
  </si>
  <si>
    <t>（千円）</t>
    <rPh sb="1" eb="3">
      <t>センエン</t>
    </rPh>
    <phoneticPr fontId="2"/>
  </si>
  <si>
    <t>決算額（千円）</t>
    <rPh sb="0" eb="1">
      <t>ケツ</t>
    </rPh>
    <rPh sb="1" eb="2">
      <t>サン</t>
    </rPh>
    <rPh sb="2" eb="3">
      <t>ガク</t>
    </rPh>
    <rPh sb="4" eb="6">
      <t>センエン</t>
    </rPh>
    <phoneticPr fontId="2"/>
  </si>
  <si>
    <t>対前年度
増減率（％）</t>
    <rPh sb="0" eb="1">
      <t>タイ</t>
    </rPh>
    <rPh sb="1" eb="4">
      <t>ゼンネンド</t>
    </rPh>
    <rPh sb="5" eb="7">
      <t>ゾウゲン</t>
    </rPh>
    <rPh sb="7" eb="8">
      <t>リツ</t>
    </rPh>
    <phoneticPr fontId="2"/>
  </si>
  <si>
    <t>町民税</t>
    <rPh sb="0" eb="2">
      <t>チョウミン</t>
    </rPh>
    <rPh sb="2" eb="3">
      <t>ゼイ</t>
    </rPh>
    <phoneticPr fontId="2"/>
  </si>
  <si>
    <t>保健事業費</t>
    <rPh sb="0" eb="2">
      <t>ホケン</t>
    </rPh>
    <rPh sb="2" eb="5">
      <t>ジギョウヒ</t>
    </rPh>
    <phoneticPr fontId="2"/>
  </si>
  <si>
    <t>土地（㎡）</t>
    <rPh sb="0" eb="1">
      <t>ツチ</t>
    </rPh>
    <rPh sb="1" eb="2">
      <t>チ</t>
    </rPh>
    <phoneticPr fontId="2"/>
  </si>
  <si>
    <t>各年３月３１日現在</t>
    <rPh sb="0" eb="2">
      <t>カクネン</t>
    </rPh>
    <rPh sb="3" eb="4">
      <t>ガツ</t>
    </rPh>
    <rPh sb="6" eb="7">
      <t>ニチ</t>
    </rPh>
    <rPh sb="7" eb="9">
      <t>ゲンザイ</t>
    </rPh>
    <phoneticPr fontId="2"/>
  </si>
  <si>
    <t>単位</t>
    <rPh sb="0" eb="2">
      <t>タンイ</t>
    </rPh>
    <phoneticPr fontId="2"/>
  </si>
  <si>
    <t>資料：石川町企画商工課</t>
    <rPh sb="0" eb="2">
      <t>シリョウ</t>
    </rPh>
    <rPh sb="3" eb="5">
      <t>イシカワ</t>
    </rPh>
    <rPh sb="5" eb="6">
      <t>マチ</t>
    </rPh>
    <rPh sb="6" eb="10">
      <t>キカクショウコウ</t>
    </rPh>
    <rPh sb="10" eb="11">
      <t>カ</t>
    </rPh>
    <phoneticPr fontId="2"/>
  </si>
  <si>
    <t>６　水道事業会計決算</t>
    <rPh sb="2" eb="4">
      <t>スイドウ</t>
    </rPh>
    <rPh sb="4" eb="6">
      <t>ジギョウ</t>
    </rPh>
    <rPh sb="6" eb="8">
      <t>カイケイ</t>
    </rPh>
    <rPh sb="8" eb="10">
      <t>ケッサン</t>
    </rPh>
    <phoneticPr fontId="2"/>
  </si>
  <si>
    <t>町税</t>
    <rPh sb="0" eb="2">
      <t>チョウゼイ</t>
    </rPh>
    <phoneticPr fontId="2"/>
  </si>
  <si>
    <t>３　特別会計決算</t>
    <rPh sb="2" eb="4">
      <t>トクベツ</t>
    </rPh>
    <rPh sb="4" eb="6">
      <t>カイケイ</t>
    </rPh>
    <rPh sb="6" eb="8">
      <t>ケッサン</t>
    </rPh>
    <phoneticPr fontId="2"/>
  </si>
  <si>
    <t>　２　一般会計性質別歳出決算（令和４年度）</t>
    <rPh sb="3" eb="5">
      <t>イッパン</t>
    </rPh>
    <rPh sb="5" eb="7">
      <t>カイケイ</t>
    </rPh>
    <rPh sb="7" eb="9">
      <t>セイシツ</t>
    </rPh>
    <rPh sb="9" eb="10">
      <t>ベツ</t>
    </rPh>
    <rPh sb="10" eb="12">
      <t>サイシュツ</t>
    </rPh>
    <rPh sb="12" eb="14">
      <t>ケッサン</t>
    </rPh>
    <rPh sb="15" eb="17">
      <t>レイワ</t>
    </rPh>
    <rPh sb="18" eb="20">
      <t>ネンド</t>
    </rPh>
    <phoneticPr fontId="2"/>
  </si>
  <si>
    <t>人口１人当たり（円）</t>
    <rPh sb="0" eb="2">
      <t>ジンコウ</t>
    </rPh>
    <rPh sb="3" eb="4">
      <t>ニン</t>
    </rPh>
    <rPh sb="4" eb="5">
      <t>ア</t>
    </rPh>
    <rPh sb="8" eb="9">
      <t>エン</t>
    </rPh>
    <phoneticPr fontId="2"/>
  </si>
  <si>
    <t>５　町税決算</t>
    <rPh sb="2" eb="4">
      <t>チョウゼイ</t>
    </rPh>
    <rPh sb="4" eb="6">
      <t>ケッサン</t>
    </rPh>
    <phoneticPr fontId="2"/>
  </si>
  <si>
    <t>９　町有財産</t>
    <rPh sb="2" eb="3">
      <t>チョウ</t>
    </rPh>
    <rPh sb="3" eb="4">
      <t>ユウ</t>
    </rPh>
    <rPh sb="4" eb="6">
      <t>ザイサン</t>
    </rPh>
    <phoneticPr fontId="2"/>
  </si>
  <si>
    <t>その他の支出</t>
    <rPh sb="2" eb="3">
      <t>タ</t>
    </rPh>
    <rPh sb="4" eb="6">
      <t>シシュツ</t>
    </rPh>
    <phoneticPr fontId="2"/>
  </si>
  <si>
    <t>　４　国民健康保険特別会計決算</t>
    <rPh sb="3" eb="5">
      <t>コクミン</t>
    </rPh>
    <rPh sb="5" eb="7">
      <t>ケンコウ</t>
    </rPh>
    <rPh sb="7" eb="9">
      <t>ホケン</t>
    </rPh>
    <rPh sb="9" eb="11">
      <t>トクベツ</t>
    </rPh>
    <rPh sb="11" eb="13">
      <t>カイケイ</t>
    </rPh>
    <rPh sb="13" eb="15">
      <t>ケッサン</t>
    </rPh>
    <phoneticPr fontId="2"/>
  </si>
  <si>
    <t>区　　　　　分</t>
    <rPh sb="0" eb="1">
      <t>ク</t>
    </rPh>
    <rPh sb="6" eb="7">
      <t>ブン</t>
    </rPh>
    <phoneticPr fontId="2"/>
  </si>
  <si>
    <t>１世帯当たり保険税</t>
    <rPh sb="1" eb="3">
      <t>セタイ</t>
    </rPh>
    <rPh sb="3" eb="4">
      <t>ア</t>
    </rPh>
    <rPh sb="6" eb="8">
      <t>ホケン</t>
    </rPh>
    <rPh sb="8" eb="9">
      <t>ゼイ</t>
    </rPh>
    <phoneticPr fontId="2"/>
  </si>
  <si>
    <t>構成比
（％）</t>
    <rPh sb="0" eb="3">
      <t>コウセイヒ</t>
    </rPh>
    <phoneticPr fontId="2"/>
  </si>
  <si>
    <t>国・県支出金</t>
    <rPh sb="0" eb="1">
      <t>クニ</t>
    </rPh>
    <rPh sb="2" eb="3">
      <t>ケン</t>
    </rPh>
    <rPh sb="3" eb="6">
      <t>シシュツキン</t>
    </rPh>
    <phoneticPr fontId="2"/>
  </si>
  <si>
    <t>交付金</t>
    <rPh sb="0" eb="3">
      <t>コウフキン</t>
    </rPh>
    <phoneticPr fontId="2"/>
  </si>
  <si>
    <t>物件費</t>
    <rPh sb="0" eb="3">
      <t>ブッケンヒ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</si>
  <si>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</si>
  <si>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計</t>
    <rPh sb="0" eb="1">
      <t>ケイ</t>
    </rPh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</si>
  <si>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</si>
  <si>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世帯数</t>
    <rPh sb="0" eb="3">
      <t>セタイスウ</t>
    </rPh>
    <phoneticPr fontId="2"/>
  </si>
  <si>
    <t>歳   出</t>
    <rPh sb="0" eb="1">
      <t>トシ</t>
    </rPh>
    <rPh sb="4" eb="5">
      <t>デ</t>
    </rPh>
    <phoneticPr fontId="2"/>
  </si>
  <si>
    <t>支援金・納付金</t>
    <rPh sb="0" eb="3">
      <t>シエンキン</t>
    </rPh>
    <rPh sb="4" eb="7">
      <t>ノウフキン</t>
    </rPh>
    <phoneticPr fontId="2"/>
  </si>
  <si>
    <t>国民健康保険税（医療分）課税状況　（現年度分、最終課税）</t>
    <rPh sb="8" eb="10">
      <t>イリョウ</t>
    </rPh>
    <rPh sb="10" eb="11">
      <t>ブン</t>
    </rPh>
    <phoneticPr fontId="2"/>
  </si>
  <si>
    <t>区　　　　　分</t>
  </si>
  <si>
    <t>人</t>
    <rPh sb="0" eb="1">
      <t>ニン</t>
    </rPh>
    <phoneticPr fontId="2"/>
  </si>
  <si>
    <t>年税額</t>
    <rPh sb="0" eb="3">
      <t>ネンゼイガク</t>
    </rPh>
    <phoneticPr fontId="2"/>
  </si>
  <si>
    <t>千円</t>
    <rPh sb="0" eb="2">
      <t>センエン</t>
    </rPh>
    <phoneticPr fontId="2"/>
  </si>
  <si>
    <t>円</t>
    <rPh sb="0" eb="1">
      <t>エン</t>
    </rPh>
    <phoneticPr fontId="2"/>
  </si>
  <si>
    <t>被保険者１人当たり税額</t>
    <rPh sb="0" eb="4">
      <t>ヒホケンシャ</t>
    </rPh>
    <rPh sb="5" eb="6">
      <t>ニン</t>
    </rPh>
    <rPh sb="6" eb="7">
      <t>ア</t>
    </rPh>
    <rPh sb="9" eb="10">
      <t>ゼイ</t>
    </rPh>
    <rPh sb="10" eb="11">
      <t>ガク</t>
    </rPh>
    <phoneticPr fontId="2"/>
  </si>
  <si>
    <t>被保険者１人当たり医療給付費</t>
    <rPh sb="0" eb="4">
      <t>ヒホケンシャ</t>
    </rPh>
    <rPh sb="5" eb="6">
      <t>ニン</t>
    </rPh>
    <rPh sb="6" eb="7">
      <t>ア</t>
    </rPh>
    <rPh sb="9" eb="11">
      <t>イリョウ</t>
    </rPh>
    <rPh sb="11" eb="13">
      <t>キュウフ</t>
    </rPh>
    <rPh sb="13" eb="14">
      <t>ヒ</t>
    </rPh>
    <phoneticPr fontId="2"/>
  </si>
  <si>
    <t>労働費</t>
    <rPh sb="0" eb="3">
      <t>ロウドウヒ</t>
    </rPh>
    <phoneticPr fontId="2"/>
  </si>
  <si>
    <t>国民健康保険税（介護分）課税状況　（現年度分、最終課税）</t>
    <rPh sb="8" eb="10">
      <t>カイゴ</t>
    </rPh>
    <rPh sb="10" eb="11">
      <t>ブン</t>
    </rPh>
    <phoneticPr fontId="2"/>
  </si>
  <si>
    <t>国民健康保険税（後期高齢者支援金）課税状況（現年度分最終課税）</t>
    <rPh sb="0" eb="2">
      <t>コクミン</t>
    </rPh>
    <rPh sb="2" eb="4">
      <t>ケンコウ</t>
    </rPh>
    <rPh sb="4" eb="6">
      <t>ホケン</t>
    </rPh>
    <rPh sb="6" eb="7">
      <t>ゼイ</t>
    </rPh>
    <rPh sb="8" eb="10">
      <t>コウキ</t>
    </rPh>
    <rPh sb="10" eb="13">
      <t>コウレイシャ</t>
    </rPh>
    <rPh sb="13" eb="15">
      <t>シエン</t>
    </rPh>
    <rPh sb="15" eb="16">
      <t>キン</t>
    </rPh>
    <rPh sb="17" eb="19">
      <t>カゼイ</t>
    </rPh>
    <rPh sb="19" eb="21">
      <t>ジョウキョウ</t>
    </rPh>
    <rPh sb="22" eb="23">
      <t>ゲン</t>
    </rPh>
    <rPh sb="23" eb="24">
      <t>ネン</t>
    </rPh>
    <rPh sb="24" eb="25">
      <t>ド</t>
    </rPh>
    <rPh sb="25" eb="26">
      <t>ブン</t>
    </rPh>
    <rPh sb="26" eb="28">
      <t>サイシュウ</t>
    </rPh>
    <rPh sb="28" eb="30">
      <t>カゼイ</t>
    </rPh>
    <phoneticPr fontId="2"/>
  </si>
  <si>
    <t>人</t>
    <rPh sb="0" eb="1">
      <t>ヒト</t>
    </rPh>
    <phoneticPr fontId="2"/>
  </si>
  <si>
    <t>※　世帯数、被保険者数は年度平均数である。</t>
    <rPh sb="2" eb="5">
      <t>セタイスウ</t>
    </rPh>
    <rPh sb="6" eb="10">
      <t>ヒホケンシャ</t>
    </rPh>
    <rPh sb="10" eb="11">
      <t>スウ</t>
    </rPh>
    <rPh sb="12" eb="14">
      <t>ネンド</t>
    </rPh>
    <rPh sb="14" eb="16">
      <t>ヘイキン</t>
    </rPh>
    <rPh sb="16" eb="17">
      <t>スウ</t>
    </rPh>
    <phoneticPr fontId="2"/>
  </si>
  <si>
    <t>消　費　的　経　費</t>
    <rPh sb="0" eb="1">
      <t>ケ</t>
    </rPh>
    <rPh sb="2" eb="3">
      <t>ヒ</t>
    </rPh>
    <rPh sb="4" eb="5">
      <t>マト</t>
    </rPh>
    <rPh sb="6" eb="7">
      <t>キョウ</t>
    </rPh>
    <rPh sb="8" eb="9">
      <t>ヒ</t>
    </rPh>
    <phoneticPr fontId="2"/>
  </si>
  <si>
    <t>　５　町税決算</t>
    <rPh sb="3" eb="5">
      <t>チョウゼイ</t>
    </rPh>
    <rPh sb="5" eb="7">
      <t>ケッサン</t>
    </rPh>
    <phoneticPr fontId="2"/>
  </si>
  <si>
    <t>総額</t>
    <rPh sb="0" eb="2">
      <t>ソウガク</t>
    </rPh>
    <phoneticPr fontId="2"/>
  </si>
  <si>
    <t>個人</t>
    <rPh sb="0" eb="2">
      <t>コジン</t>
    </rPh>
    <phoneticPr fontId="2"/>
  </si>
  <si>
    <t>法人</t>
    <rPh sb="0" eb="2">
      <t>ホウジン</t>
    </rPh>
    <phoneticPr fontId="2"/>
  </si>
  <si>
    <t>固定資産税</t>
    <rPh sb="0" eb="2">
      <t>コテイ</t>
    </rPh>
    <rPh sb="2" eb="5">
      <t>シサンゼイ</t>
    </rPh>
    <phoneticPr fontId="2"/>
  </si>
  <si>
    <t>軽自動車税</t>
    <rPh sb="0" eb="4">
      <t>ケイジドウシャ</t>
    </rPh>
    <rPh sb="4" eb="5">
      <t>ゼイ</t>
    </rPh>
    <phoneticPr fontId="2"/>
  </si>
  <si>
    <t>たばこ税</t>
    <rPh sb="3" eb="4">
      <t>ゼイ</t>
    </rPh>
    <phoneticPr fontId="2"/>
  </si>
  <si>
    <t>特別土地保有税</t>
    <rPh sb="0" eb="2">
      <t>トクベツ</t>
    </rPh>
    <rPh sb="2" eb="4">
      <t>トチ</t>
    </rPh>
    <rPh sb="4" eb="7">
      <t>ホユウゼイ</t>
    </rPh>
    <phoneticPr fontId="2"/>
  </si>
  <si>
    <t>入湯税</t>
    <rPh sb="0" eb="2">
      <t>ニュウトウ</t>
    </rPh>
    <rPh sb="2" eb="3">
      <t>ゼイ</t>
    </rPh>
    <phoneticPr fontId="2"/>
  </si>
  <si>
    <t>歳入総額に占める　　　　　　　　　　　　町税割合（％）</t>
    <rPh sb="0" eb="2">
      <t>サイニュウ</t>
    </rPh>
    <rPh sb="2" eb="4">
      <t>ソウガク</t>
    </rPh>
    <rPh sb="5" eb="6">
      <t>シ</t>
    </rPh>
    <rPh sb="20" eb="22">
      <t>チョウゼイ</t>
    </rPh>
    <rPh sb="22" eb="24">
      <t>ワリアイ</t>
    </rPh>
    <phoneticPr fontId="2"/>
  </si>
  <si>
    <t>決　　　　　　　　算　　　　　　　　　額</t>
    <rPh sb="0" eb="1">
      <t>ケツ</t>
    </rPh>
    <rPh sb="9" eb="10">
      <t>サン</t>
    </rPh>
    <rPh sb="19" eb="20">
      <t>ガク</t>
    </rPh>
    <phoneticPr fontId="2"/>
  </si>
  <si>
    <t>収益的収支</t>
    <rPh sb="0" eb="2">
      <t>シュウエキ</t>
    </rPh>
    <rPh sb="2" eb="3">
      <t>テキ</t>
    </rPh>
    <rPh sb="3" eb="5">
      <t>シュウシ</t>
    </rPh>
    <phoneticPr fontId="2"/>
  </si>
  <si>
    <t>収　入</t>
    <rPh sb="0" eb="1">
      <t>オサム</t>
    </rPh>
    <rPh sb="2" eb="3">
      <t>イ</t>
    </rPh>
    <phoneticPr fontId="2"/>
  </si>
  <si>
    <t>支　出</t>
    <rPh sb="0" eb="1">
      <t>ササ</t>
    </rPh>
    <rPh sb="2" eb="3">
      <t>デ</t>
    </rPh>
    <phoneticPr fontId="2"/>
  </si>
  <si>
    <t>補填財源</t>
    <rPh sb="0" eb="2">
      <t>ホテン</t>
    </rPh>
    <rPh sb="2" eb="4">
      <t>ザイゲン</t>
    </rPh>
    <phoneticPr fontId="2"/>
  </si>
  <si>
    <t>　３　特別会計決算</t>
    <rPh sb="3" eb="5">
      <t>トクベツ</t>
    </rPh>
    <rPh sb="5" eb="7">
      <t>カイケイ</t>
    </rPh>
    <rPh sb="7" eb="9">
      <t>ケッサン</t>
    </rPh>
    <phoneticPr fontId="2"/>
  </si>
  <si>
    <t>資本的収支</t>
    <rPh sb="0" eb="3">
      <t>シホンテキ</t>
    </rPh>
    <rPh sb="3" eb="5">
      <t>シュウシ</t>
    </rPh>
    <phoneticPr fontId="2"/>
  </si>
  <si>
    <t>差　引</t>
    <rPh sb="0" eb="1">
      <t>サ</t>
    </rPh>
    <rPh sb="2" eb="3">
      <t>イン</t>
    </rPh>
    <phoneticPr fontId="2"/>
  </si>
  <si>
    <t>損益勘定留保金</t>
    <rPh sb="0" eb="2">
      <t>ソンエキ</t>
    </rPh>
    <rPh sb="2" eb="4">
      <t>カンジョウ</t>
    </rPh>
    <rPh sb="4" eb="6">
      <t>リュウホ</t>
    </rPh>
    <rPh sb="6" eb="7">
      <t>キン</t>
    </rPh>
    <phoneticPr fontId="2"/>
  </si>
  <si>
    <t>構成比</t>
    <rPh sb="0" eb="3">
      <t>コウセイヒ</t>
    </rPh>
    <phoneticPr fontId="2"/>
  </si>
  <si>
    <t>建設改良積立金取り崩し額</t>
    <rPh sb="0" eb="2">
      <t>ケンセツ</t>
    </rPh>
    <rPh sb="2" eb="4">
      <t>カイリョウ</t>
    </rPh>
    <rPh sb="4" eb="6">
      <t>ツミタテ</t>
    </rPh>
    <rPh sb="6" eb="7">
      <t>キン</t>
    </rPh>
    <rPh sb="7" eb="8">
      <t>ト</t>
    </rPh>
    <rPh sb="9" eb="10">
      <t>クズ</t>
    </rPh>
    <rPh sb="11" eb="12">
      <t>ガク</t>
    </rPh>
    <phoneticPr fontId="2"/>
  </si>
  <si>
    <t>-</t>
  </si>
  <si>
    <t>資料：石川町水道事業所</t>
    <rPh sb="0" eb="2">
      <t>シリョウ</t>
    </rPh>
    <rPh sb="3" eb="5">
      <t>イシカワ</t>
    </rPh>
    <rPh sb="5" eb="6">
      <t>イシマチ</t>
    </rPh>
    <rPh sb="6" eb="8">
      <t>スイドウ</t>
    </rPh>
    <rPh sb="8" eb="11">
      <t>ジギョウショ</t>
    </rPh>
    <phoneticPr fontId="2"/>
  </si>
  <si>
    <t>（注）各年度とも消費税込みの金額</t>
    <rPh sb="1" eb="2">
      <t>チュウ</t>
    </rPh>
    <rPh sb="3" eb="6">
      <t>カクネンド</t>
    </rPh>
    <rPh sb="8" eb="11">
      <t>ショウヒゼイ</t>
    </rPh>
    <rPh sb="11" eb="12">
      <t>ゴ</t>
    </rPh>
    <rPh sb="14" eb="16">
      <t>キンガク</t>
    </rPh>
    <phoneticPr fontId="2"/>
  </si>
  <si>
    <t>　７　水道事業会計収益的収支決算書</t>
  </si>
  <si>
    <t>（単位：千円・％）</t>
    <rPh sb="1" eb="3">
      <t>タンイ</t>
    </rPh>
    <rPh sb="4" eb="6">
      <t>センエン</t>
    </rPh>
    <phoneticPr fontId="2"/>
  </si>
  <si>
    <t>区分</t>
    <rPh sb="0" eb="2">
      <t>クブン</t>
    </rPh>
    <phoneticPr fontId="2"/>
  </si>
  <si>
    <t>科　　　目</t>
    <rPh sb="0" eb="1">
      <t>カ</t>
    </rPh>
    <rPh sb="4" eb="5">
      <t>メ</t>
    </rPh>
    <phoneticPr fontId="2"/>
  </si>
  <si>
    <t>決　算　額</t>
    <rPh sb="0" eb="1">
      <t>ケツ</t>
    </rPh>
    <rPh sb="2" eb="3">
      <t>サン</t>
    </rPh>
    <rPh sb="4" eb="5">
      <t>ガク</t>
    </rPh>
    <phoneticPr fontId="2"/>
  </si>
  <si>
    <t>収　　入</t>
    <rPh sb="0" eb="1">
      <t>オサム</t>
    </rPh>
    <rPh sb="3" eb="4">
      <t>イ</t>
    </rPh>
    <phoneticPr fontId="2"/>
  </si>
  <si>
    <t>給水収益</t>
    <rPh sb="0" eb="2">
      <t>キュウスイ</t>
    </rPh>
    <rPh sb="2" eb="4">
      <t>シュウエキ</t>
    </rPh>
    <phoneticPr fontId="2"/>
  </si>
  <si>
    <t>貸付金</t>
    <rPh sb="0" eb="2">
      <t>カシツケ</t>
    </rPh>
    <rPh sb="2" eb="3">
      <t>キン</t>
    </rPh>
    <phoneticPr fontId="2"/>
  </si>
  <si>
    <t>受託工事収益</t>
    <rPh sb="0" eb="2">
      <t>ジュタク</t>
    </rPh>
    <rPh sb="2" eb="4">
      <t>コウジ</t>
    </rPh>
    <rPh sb="4" eb="6">
      <t>シュウエキ</t>
    </rPh>
    <phoneticPr fontId="2"/>
  </si>
  <si>
    <t>その他営業収益</t>
    <rPh sb="2" eb="3">
      <t>タ</t>
    </rPh>
    <rPh sb="3" eb="5">
      <t>エイギョウ</t>
    </rPh>
    <rPh sb="5" eb="7">
      <t>シュウエキ</t>
    </rPh>
    <phoneticPr fontId="2"/>
  </si>
  <si>
    <t>営業外収益</t>
    <rPh sb="0" eb="3">
      <t>エイギョウガイ</t>
    </rPh>
    <rPh sb="3" eb="5">
      <t>シュウエキ</t>
    </rPh>
    <phoneticPr fontId="2"/>
  </si>
  <si>
    <t>特別利益</t>
    <rPh sb="0" eb="2">
      <t>トクベツ</t>
    </rPh>
    <rPh sb="2" eb="4">
      <t>リエキ</t>
    </rPh>
    <phoneticPr fontId="2"/>
  </si>
  <si>
    <t>支　　出</t>
    <rPh sb="0" eb="1">
      <t>ササ</t>
    </rPh>
    <rPh sb="3" eb="4">
      <t>デ</t>
    </rPh>
    <phoneticPr fontId="2"/>
  </si>
  <si>
    <t>原水費及び浄水費</t>
    <rPh sb="0" eb="2">
      <t>ゲンスイ</t>
    </rPh>
    <rPh sb="2" eb="3">
      <t>ヒ</t>
    </rPh>
    <rPh sb="3" eb="4">
      <t>オヨ</t>
    </rPh>
    <rPh sb="5" eb="7">
      <t>ジョウスイ</t>
    </rPh>
    <rPh sb="7" eb="8">
      <t>ヒ</t>
    </rPh>
    <phoneticPr fontId="2"/>
  </si>
  <si>
    <t>配水費及び給水費</t>
    <rPh sb="0" eb="2">
      <t>ハイスイ</t>
    </rPh>
    <rPh sb="2" eb="3">
      <t>ヒ</t>
    </rPh>
    <rPh sb="3" eb="4">
      <t>オヨ</t>
    </rPh>
    <rPh sb="5" eb="7">
      <t>キュウスイ</t>
    </rPh>
    <rPh sb="7" eb="8">
      <t>ヒ</t>
    </rPh>
    <phoneticPr fontId="2"/>
  </si>
  <si>
    <t>受託工事費</t>
    <rPh sb="0" eb="2">
      <t>ジュタク</t>
    </rPh>
    <rPh sb="2" eb="5">
      <t>コウジヒ</t>
    </rPh>
    <phoneticPr fontId="2"/>
  </si>
  <si>
    <t>業務費</t>
    <rPh sb="0" eb="2">
      <t>ギョウム</t>
    </rPh>
    <rPh sb="2" eb="3">
      <t>ヒ</t>
    </rPh>
    <phoneticPr fontId="2"/>
  </si>
  <si>
    <t>投資及び出資金</t>
    <rPh sb="0" eb="2">
      <t>トウシ</t>
    </rPh>
    <rPh sb="2" eb="3">
      <t>オヨ</t>
    </rPh>
    <rPh sb="4" eb="7">
      <t>シュッシキン</t>
    </rPh>
    <phoneticPr fontId="2"/>
  </si>
  <si>
    <t>総係費</t>
    <rPh sb="0" eb="1">
      <t>ソウ</t>
    </rPh>
    <rPh sb="1" eb="2">
      <t>カカリ</t>
    </rPh>
    <rPh sb="2" eb="3">
      <t>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</si>
  <si>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</si>
  <si>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資産減耗費</t>
    <rPh sb="0" eb="2">
      <t>シサン</t>
    </rPh>
    <rPh sb="2" eb="4">
      <t>ゲンモウ</t>
    </rPh>
    <rPh sb="4" eb="5">
      <t>ヒ</t>
    </rPh>
    <phoneticPr fontId="2"/>
  </si>
  <si>
    <t>営業外費用</t>
    <rPh sb="0" eb="3">
      <t>エイギョウガイ</t>
    </rPh>
    <rPh sb="3" eb="5">
      <t>ヒヨウ</t>
    </rPh>
    <phoneticPr fontId="2"/>
  </si>
  <si>
    <t>特別損失</t>
    <rPh sb="0" eb="2">
      <t>トクベツ</t>
    </rPh>
    <rPh sb="2" eb="4">
      <t>ソンシツ</t>
    </rPh>
    <phoneticPr fontId="2"/>
  </si>
  <si>
    <t>経常収支比率</t>
    <rPh sb="0" eb="2">
      <t>ケイジョウ</t>
    </rPh>
    <rPh sb="2" eb="4">
      <t>シュウシ</t>
    </rPh>
    <rPh sb="4" eb="6">
      <t>ヒリツ</t>
    </rPh>
    <phoneticPr fontId="2"/>
  </si>
  <si>
    <t>営業収支比率</t>
    <rPh sb="0" eb="2">
      <t>エイギョウ</t>
    </rPh>
    <rPh sb="2" eb="4">
      <t>シュウシ</t>
    </rPh>
    <rPh sb="4" eb="6">
      <t>ヒリツ</t>
    </rPh>
    <phoneticPr fontId="2"/>
  </si>
  <si>
    <t>令和３年度
（千円）</t>
    <rPh sb="0" eb="1">
      <t>レイ</t>
    </rPh>
    <rPh sb="1" eb="2">
      <t>ワ</t>
    </rPh>
    <rPh sb="3" eb="5">
      <t>ネンド</t>
    </rPh>
    <rPh sb="5" eb="7">
      <t>ヘイネンド</t>
    </rPh>
    <rPh sb="7" eb="9">
      <t>センエン</t>
    </rPh>
    <phoneticPr fontId="2"/>
  </si>
  <si>
    <t>給水原価</t>
    <rPh sb="0" eb="2">
      <t>キュウスイ</t>
    </rPh>
    <rPh sb="2" eb="4">
      <t>ゲンカ</t>
    </rPh>
    <phoneticPr fontId="2"/>
  </si>
  <si>
    <t>供給単価</t>
    <rPh sb="0" eb="2">
      <t>キョウキュウ</t>
    </rPh>
    <rPh sb="2" eb="4">
      <t>タンカ</t>
    </rPh>
    <phoneticPr fontId="2"/>
  </si>
  <si>
    <t>（注）各年度とも消費税抜きの金額。</t>
    <rPh sb="1" eb="2">
      <t>チュウ</t>
    </rPh>
    <rPh sb="3" eb="6">
      <t>カクネンド</t>
    </rPh>
    <rPh sb="8" eb="11">
      <t>ショウヒゼイ</t>
    </rPh>
    <rPh sb="11" eb="12">
      <t>ヌ</t>
    </rPh>
    <rPh sb="14" eb="16">
      <t>キンガク</t>
    </rPh>
    <phoneticPr fontId="2"/>
  </si>
  <si>
    <t>令和2年度</t>
    <rPh sb="0" eb="1">
      <t>レイ</t>
    </rPh>
    <rPh sb="1" eb="2">
      <t>ワ</t>
    </rPh>
    <rPh sb="3" eb="5">
      <t>ネンド</t>
    </rPh>
    <phoneticPr fontId="2"/>
  </si>
  <si>
    <t>　１　一般会計歳入歳出決算</t>
  </si>
  <si>
    <t>　（１）　歳　　入</t>
    <rPh sb="5" eb="6">
      <t>トシ</t>
    </rPh>
    <rPh sb="8" eb="9">
      <t>イ</t>
    </rPh>
    <phoneticPr fontId="2"/>
  </si>
  <si>
    <t>（単位：千円）</t>
    <rPh sb="1" eb="3">
      <t>タンイ</t>
    </rPh>
    <rPh sb="4" eb="6">
      <t>センエン</t>
    </rPh>
    <phoneticPr fontId="2"/>
  </si>
  <si>
    <t>決算額
（千円）</t>
    <rPh sb="0" eb="1">
      <t>ケツ</t>
    </rPh>
    <rPh sb="1" eb="2">
      <t>サン</t>
    </rPh>
    <rPh sb="2" eb="3">
      <t>ガク</t>
    </rPh>
    <rPh sb="5" eb="7">
      <t>センエン</t>
    </rPh>
    <phoneticPr fontId="2"/>
  </si>
  <si>
    <t>対前年
増加率(%)</t>
    <rPh sb="0" eb="1">
      <t>タイ</t>
    </rPh>
    <rPh sb="1" eb="3">
      <t>ゼンネン</t>
    </rPh>
    <rPh sb="4" eb="6">
      <t>ゾウカ</t>
    </rPh>
    <rPh sb="6" eb="7">
      <t>リツ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</si>
  <si>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</si>
  <si>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利子割交付金</t>
    <rPh sb="0" eb="2">
      <t>リシ</t>
    </rPh>
    <rPh sb="2" eb="3">
      <t>ワ</t>
    </rPh>
    <rPh sb="3" eb="6">
      <t>コウフキン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</si>
  <si>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</si>
  <si>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2">
      <t>カブシキ</t>
    </rPh>
    <rPh sb="8" eb="11">
      <t>コウフキン</t>
    </rPh>
    <phoneticPr fontId="2"/>
  </si>
  <si>
    <t>法人事業税交付金</t>
  </si>
  <si>
    <t>災害復旧事業</t>
    <rPh sb="0" eb="2">
      <t>サイガイ</t>
    </rPh>
    <rPh sb="2" eb="4">
      <t>フッキュウ</t>
    </rPh>
    <rPh sb="4" eb="6">
      <t>ジギョウ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</si>
  <si>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</si>
  <si>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"/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</si>
  <si>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</si>
  <si>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</si>
  <si>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地方交付税</t>
    <rPh sb="0" eb="2">
      <t>チホウ</t>
    </rPh>
    <rPh sb="2" eb="5">
      <t>コウフゼイ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</si>
  <si>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</si>
  <si>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使用料及び手数料</t>
    <rPh sb="0" eb="3">
      <t>シヨウリョウ</t>
    </rPh>
    <rPh sb="3" eb="4">
      <t>オヨ</t>
    </rPh>
    <rPh sb="5" eb="8">
      <t>テスウリョウ</t>
    </rPh>
    <phoneticPr fontId="2"/>
  </si>
  <si>
    <t>国庫支出金</t>
    <rPh sb="0" eb="2">
      <t>コッコ</t>
    </rPh>
    <rPh sb="2" eb="5">
      <t>シシュツキン</t>
    </rPh>
    <phoneticPr fontId="2"/>
  </si>
  <si>
    <t>寄附金</t>
    <rPh sb="0" eb="3">
      <t>キフキン</t>
    </rPh>
    <phoneticPr fontId="2"/>
  </si>
  <si>
    <t>繰入金</t>
    <rPh sb="0" eb="2">
      <t>クリイレ</t>
    </rPh>
    <rPh sb="2" eb="3">
      <t>キン</t>
    </rPh>
    <phoneticPr fontId="2"/>
  </si>
  <si>
    <t>繰越金</t>
    <rPh sb="0" eb="2">
      <t>クリコシ</t>
    </rPh>
    <rPh sb="2" eb="3">
      <t>キン</t>
    </rPh>
    <phoneticPr fontId="2"/>
  </si>
  <si>
    <t>諸収入</t>
    <rPh sb="0" eb="1">
      <t>ショ</t>
    </rPh>
    <rPh sb="1" eb="3">
      <t>シュウニュウ</t>
    </rPh>
    <phoneticPr fontId="2"/>
  </si>
  <si>
    <t>町債</t>
    <rPh sb="0" eb="1">
      <t>マチ</t>
    </rPh>
    <rPh sb="1" eb="2">
      <t>サイ</t>
    </rPh>
    <phoneticPr fontId="2"/>
  </si>
  <si>
    <t>　（2）　歳　　出</t>
    <rPh sb="5" eb="6">
      <t>トシ</t>
    </rPh>
    <rPh sb="8" eb="9">
      <t>デ</t>
    </rPh>
    <phoneticPr fontId="2"/>
  </si>
  <si>
    <t>議会費</t>
    <rPh sb="0" eb="2">
      <t>ギカイ</t>
    </rPh>
    <rPh sb="2" eb="3">
      <t>ヒ</t>
    </rPh>
    <phoneticPr fontId="2"/>
  </si>
  <si>
    <t>投　資　的　経　費</t>
    <rPh sb="0" eb="1">
      <t>ナ</t>
    </rPh>
    <rPh sb="2" eb="3">
      <t>シ</t>
    </rPh>
    <rPh sb="4" eb="5">
      <t>マト</t>
    </rPh>
    <rPh sb="6" eb="7">
      <t>キョウ</t>
    </rPh>
    <rPh sb="8" eb="9">
      <t>ヒ</t>
    </rPh>
    <phoneticPr fontId="2"/>
  </si>
  <si>
    <t>168.28</t>
  </si>
  <si>
    <t>民生費</t>
    <rPh sb="0" eb="2">
      <t>ミンセイ</t>
    </rPh>
    <rPh sb="2" eb="3">
      <t>ヒ</t>
    </rPh>
    <phoneticPr fontId="2"/>
  </si>
  <si>
    <t>衛生費</t>
    <rPh sb="0" eb="3">
      <t>エイセイヒ</t>
    </rPh>
    <phoneticPr fontId="2"/>
  </si>
  <si>
    <t>農林水産業費</t>
    <rPh sb="0" eb="2">
      <t>ノウリン</t>
    </rPh>
    <rPh sb="2" eb="5">
      <t>スイサンギョウ</t>
    </rPh>
    <rPh sb="5" eb="6">
      <t>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</si>
  <si>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</si>
  <si>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</si>
  <si>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</si>
  <si>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</si>
  <si>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</si>
  <si>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諸支出金</t>
    <rPh sb="0" eb="1">
      <t>ショ</t>
    </rPh>
    <rPh sb="1" eb="4">
      <t>シシュツキン</t>
    </rPh>
    <phoneticPr fontId="2"/>
  </si>
  <si>
    <t>総額（千円）</t>
    <rPh sb="0" eb="1">
      <t>フサ</t>
    </rPh>
    <rPh sb="1" eb="2">
      <t>ガク</t>
    </rPh>
    <rPh sb="3" eb="5">
      <t>センエン</t>
    </rPh>
    <phoneticPr fontId="2"/>
  </si>
  <si>
    <t>構成比（％）</t>
    <rPh sb="0" eb="1">
      <t>ガマエ</t>
    </rPh>
    <rPh sb="1" eb="2">
      <t>シゲル</t>
    </rPh>
    <rPh sb="2" eb="3">
      <t>ヒ</t>
    </rPh>
    <phoneticPr fontId="2"/>
  </si>
  <si>
    <t>内　訳</t>
    <rPh sb="0" eb="1">
      <t>ウチ</t>
    </rPh>
    <rPh sb="2" eb="3">
      <t>ヤク</t>
    </rPh>
    <phoneticPr fontId="2"/>
  </si>
  <si>
    <t>中谷財産区</t>
    <rPh sb="0" eb="2">
      <t>ナカタニ</t>
    </rPh>
    <rPh sb="2" eb="4">
      <t>ザイサン</t>
    </rPh>
    <rPh sb="4" eb="5">
      <t>ク</t>
    </rPh>
    <phoneticPr fontId="2"/>
  </si>
  <si>
    <t>人件費</t>
    <rPh sb="0" eb="3">
      <t>ジンケンヒ</t>
    </rPh>
    <phoneticPr fontId="2"/>
  </si>
  <si>
    <t>維持補修費</t>
    <rPh sb="0" eb="2">
      <t>イジ</t>
    </rPh>
    <rPh sb="2" eb="4">
      <t>ホシュウ</t>
    </rPh>
    <rPh sb="4" eb="5">
      <t>ヒ</t>
    </rPh>
    <phoneticPr fontId="2"/>
  </si>
  <si>
    <t>扶助費</t>
    <rPh sb="0" eb="2">
      <t>フジョ</t>
    </rPh>
    <rPh sb="2" eb="3">
      <t>ヒ</t>
    </rPh>
    <phoneticPr fontId="2"/>
  </si>
  <si>
    <t>補助費等</t>
    <rPh sb="0" eb="2">
      <t>ホジョ</t>
    </rPh>
    <rPh sb="2" eb="3">
      <t>ヒ</t>
    </rPh>
    <rPh sb="3" eb="4">
      <t>トウ</t>
    </rPh>
    <phoneticPr fontId="2"/>
  </si>
  <si>
    <t>補助事業</t>
    <rPh sb="0" eb="2">
      <t>ホジョ</t>
    </rPh>
    <rPh sb="2" eb="4">
      <t>ジギョウ</t>
    </rPh>
    <phoneticPr fontId="2"/>
  </si>
  <si>
    <t>単独事業</t>
    <rPh sb="0" eb="2">
      <t>タンドク</t>
    </rPh>
    <rPh sb="2" eb="4">
      <t>ジギョウ</t>
    </rPh>
    <phoneticPr fontId="2"/>
  </si>
  <si>
    <t>国直轄事業</t>
    <rPh sb="0" eb="1">
      <t>クニ</t>
    </rPh>
    <rPh sb="1" eb="3">
      <t>チョッカツ</t>
    </rPh>
    <rPh sb="3" eb="5">
      <t>ジギョウ</t>
    </rPh>
    <phoneticPr fontId="2"/>
  </si>
  <si>
    <t>令和２年度</t>
  </si>
  <si>
    <t>県営負担事業</t>
    <rPh sb="0" eb="2">
      <t>ケンエイ</t>
    </rPh>
    <rPh sb="2" eb="4">
      <t>フタン</t>
    </rPh>
    <rPh sb="4" eb="6">
      <t>ジギョウ</t>
    </rPh>
    <phoneticPr fontId="2"/>
  </si>
  <si>
    <t>積立金</t>
    <rPh sb="0" eb="2">
      <t>ツミタテ</t>
    </rPh>
    <rPh sb="2" eb="3">
      <t>キン</t>
    </rPh>
    <phoneticPr fontId="2"/>
  </si>
  <si>
    <t>繰出金</t>
    <rPh sb="0" eb="2">
      <t>クリダ</t>
    </rPh>
    <rPh sb="2" eb="3">
      <t>キン</t>
    </rPh>
    <phoneticPr fontId="2"/>
  </si>
  <si>
    <t>歳　　　　　入</t>
    <rPh sb="0" eb="1">
      <t>トシ</t>
    </rPh>
    <rPh sb="6" eb="7">
      <t>イ</t>
    </rPh>
    <phoneticPr fontId="2"/>
  </si>
  <si>
    <t>歳　　　　　出</t>
    <rPh sb="0" eb="1">
      <t>トシ</t>
    </rPh>
    <rPh sb="6" eb="7">
      <t>デ</t>
    </rPh>
    <phoneticPr fontId="2"/>
  </si>
  <si>
    <t>後期高齢者医療</t>
    <rPh sb="0" eb="2">
      <t>コウキ</t>
    </rPh>
    <rPh sb="2" eb="5">
      <t>コウレイシャ</t>
    </rPh>
    <rPh sb="5" eb="7">
      <t>イリョウ</t>
    </rPh>
    <phoneticPr fontId="2"/>
  </si>
  <si>
    <t>介護保険</t>
    <rPh sb="0" eb="2">
      <t>カイゴ</t>
    </rPh>
    <rPh sb="2" eb="4">
      <t>ホケン</t>
    </rPh>
    <phoneticPr fontId="2"/>
  </si>
  <si>
    <t>母畑財産区</t>
    <rPh sb="0" eb="2">
      <t>ボバタ</t>
    </rPh>
    <rPh sb="2" eb="4">
      <t>ザイサン</t>
    </rPh>
    <rPh sb="4" eb="5">
      <t>ク</t>
    </rPh>
    <phoneticPr fontId="2"/>
  </si>
  <si>
    <t>土地開発事業</t>
    <rPh sb="0" eb="2">
      <t>トチ</t>
    </rPh>
    <rPh sb="2" eb="4">
      <t>カイハツ</t>
    </rPh>
    <rPh sb="4" eb="6">
      <t>ジギョウ</t>
    </rPh>
    <phoneticPr fontId="2"/>
  </si>
  <si>
    <t>宅地造成事業</t>
    <rPh sb="0" eb="2">
      <t>タクチ</t>
    </rPh>
    <rPh sb="2" eb="4">
      <t>ゾウセイ</t>
    </rPh>
    <rPh sb="4" eb="6">
      <t>ジギョウ</t>
    </rPh>
    <phoneticPr fontId="2"/>
  </si>
  <si>
    <t>令和元年度（平成31年度）</t>
    <rPh sb="0" eb="2">
      <t>レイワ</t>
    </rPh>
    <rPh sb="2" eb="3">
      <t>ゲン</t>
    </rPh>
    <rPh sb="3" eb="5">
      <t>ネンド</t>
    </rPh>
    <rPh sb="6" eb="8">
      <t>ヘイセイ</t>
    </rPh>
    <rPh sb="10" eb="12">
      <t>ネンド</t>
    </rPh>
    <phoneticPr fontId="2"/>
  </si>
  <si>
    <t>伸　率（％）</t>
    <rPh sb="0" eb="1">
      <t>シン</t>
    </rPh>
    <rPh sb="2" eb="3">
      <t>リツ</t>
    </rPh>
    <phoneticPr fontId="2"/>
  </si>
  <si>
    <t>令和３年度</t>
    <rPh sb="0" eb="1">
      <t>レイ</t>
    </rPh>
    <rPh sb="1" eb="2">
      <t>ワ</t>
    </rPh>
    <rPh sb="3" eb="5">
      <t>ネンド</t>
    </rPh>
    <phoneticPr fontId="2"/>
  </si>
  <si>
    <t>令和３年度
（千円）</t>
    <rPh sb="0" eb="2">
      <t>レイワ</t>
    </rPh>
    <rPh sb="4" eb="5">
      <t>ガンネン</t>
    </rPh>
    <rPh sb="7" eb="9">
      <t>センエン</t>
    </rPh>
    <phoneticPr fontId="2"/>
  </si>
  <si>
    <t>令和３年度
（千円）</t>
    <rPh sb="3" eb="5">
      <t>ネンド</t>
    </rPh>
    <rPh sb="7" eb="9">
      <t>センエン</t>
    </rPh>
    <phoneticPr fontId="2"/>
  </si>
  <si>
    <t>令和３年度</t>
    <rPh sb="0" eb="2">
      <t>レイワ</t>
    </rPh>
    <rPh sb="3" eb="5">
      <t>ネンド</t>
    </rPh>
    <phoneticPr fontId="2"/>
  </si>
  <si>
    <t>令和２年度
（千円）</t>
    <rPh sb="0" eb="1">
      <t>レイ</t>
    </rPh>
    <rPh sb="1" eb="2">
      <t>ワ</t>
    </rPh>
    <rPh sb="3" eb="5">
      <t>ネンド</t>
    </rPh>
    <rPh sb="5" eb="7">
      <t>ヘイネンド</t>
    </rPh>
    <rPh sb="7" eb="9">
      <t>センエン</t>
    </rPh>
    <phoneticPr fontId="2"/>
  </si>
  <si>
    <t>令和４年度</t>
    <rPh sb="0" eb="1">
      <t>レイ</t>
    </rPh>
    <rPh sb="1" eb="2">
      <t>ワ</t>
    </rPh>
    <rPh sb="3" eb="5">
      <t>ネンド</t>
    </rPh>
    <phoneticPr fontId="2"/>
  </si>
  <si>
    <t>令和４年度
（千円）</t>
    <rPh sb="0" eb="2">
      <t>レイワ</t>
    </rPh>
    <rPh sb="4" eb="5">
      <t>ガンネン</t>
    </rPh>
    <rPh sb="7" eb="9">
      <t>センエン</t>
    </rPh>
    <phoneticPr fontId="2"/>
  </si>
  <si>
    <t>令和４年度</t>
    <rPh sb="0" eb="2">
      <t>レイワ</t>
    </rPh>
    <rPh sb="3" eb="5">
      <t>ネンド</t>
    </rPh>
    <phoneticPr fontId="2"/>
  </si>
  <si>
    <t>令和３年度
（千円）</t>
    <rPh sb="0" eb="1">
      <t>レイ</t>
    </rPh>
    <rPh sb="1" eb="2">
      <t>ワ</t>
    </rPh>
    <rPh sb="3" eb="5">
      <t>ネンド</t>
    </rPh>
    <rPh sb="7" eb="9">
      <t>センエン</t>
    </rPh>
    <phoneticPr fontId="2"/>
  </si>
  <si>
    <t>平成13年度</t>
    <rPh sb="0" eb="2">
      <t>ヘイセイ</t>
    </rPh>
    <rPh sb="4" eb="6">
      <t>ネンド</t>
    </rPh>
    <phoneticPr fontId="2"/>
  </si>
  <si>
    <t>令和３年度</t>
  </si>
  <si>
    <t>（注）人口は、令和4年4月1日現在住民基本台帳人口（１４，２６２人）による。</t>
    <rPh sb="7" eb="9">
      <t>レイワ</t>
    </rPh>
    <rPh sb="32" eb="33">
      <t>ニン</t>
    </rPh>
    <phoneticPr fontId="2"/>
  </si>
  <si>
    <t>169.36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</si>
</sst>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#,##0;&quot;△ &quot;#,##0"/>
    <numFmt numFmtId="177" formatCode="#,##0_ "/>
    <numFmt numFmtId="178" formatCode="0.0"/>
    <numFmt numFmtId="179" formatCode="0.0%"/>
    <numFmt numFmtId="180" formatCode="#,##0.0;&quot;△ &quot;#,##0.0"/>
    <numFmt numFmtId="181" formatCode="0.0;&quot;△ &quot;0.0"/>
    <numFmt numFmtId="182" formatCode="#,##0.0;[Red]\-#,##0.0"/>
    <numFmt numFmtId="183" formatCode="#,##0.000;[Red]\-#,##0.000"/>
  </numFmts>
  <fonts count="12"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4"/>
      <color auto="1"/>
      <name val="ＭＳ Ｐ明朝"/>
      <family val="1"/>
    </font>
    <font>
      <sz val="11"/>
      <color auto="1"/>
      <name val="ＭＳ Ｐ明朝"/>
      <family val="1"/>
    </font>
    <font>
      <sz val="12"/>
      <color auto="1"/>
      <name val="ＭＳ Ｐゴシック"/>
      <family val="3"/>
    </font>
    <font>
      <sz val="10"/>
      <color auto="1"/>
      <name val="ＭＳ Ｐ明朝"/>
      <family val="1"/>
    </font>
    <font>
      <sz val="9"/>
      <color auto="1"/>
      <name val="ＭＳ Ｐ明朝"/>
      <family val="1"/>
    </font>
    <font>
      <sz val="11"/>
      <color theme="1"/>
      <name val="ＭＳ Ｐ明朝"/>
      <family val="1"/>
    </font>
    <font>
      <sz val="11"/>
      <color rgb="FFFF0000"/>
      <name val="ＭＳ Ｐ明朝"/>
      <family val="1"/>
    </font>
    <font>
      <sz val="11"/>
      <color auto="1"/>
      <name val="ＭＳ Ｐゴシック"/>
      <family val="3"/>
    </font>
    <font>
      <sz val="11"/>
      <color rgb="FFFF0000"/>
      <name val="ＭＳ Ｐゴシック"/>
      <family val="3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4">
    <xf numFmtId="0" fontId="0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</cellStyleXfs>
  <cellXfs count="205">
    <xf numFmtId="0" fontId="0" fillId="0" borderId="0" xfId="0"/>
    <xf numFmtId="0" fontId="3" fillId="0" borderId="0" xfId="0" applyFont="1"/>
    <xf numFmtId="0" fontId="4" fillId="0" borderId="0" xfId="11" applyFont="1" applyFill="1" applyAlignment="1"/>
    <xf numFmtId="0" fontId="4" fillId="0" borderId="0" xfId="11" applyFont="1" applyFill="1" applyAlignment="1">
      <alignment vertical="center"/>
    </xf>
    <xf numFmtId="0" fontId="5" fillId="0" borderId="0" xfId="11" applyFont="1" applyFill="1" applyAlignment="1"/>
    <xf numFmtId="0" fontId="4" fillId="0" borderId="1" xfId="11" applyFont="1" applyFill="1" applyBorder="1" applyAlignment="1">
      <alignment horizontal="center" vertical="center"/>
    </xf>
    <xf numFmtId="0" fontId="4" fillId="0" borderId="2" xfId="11" applyFont="1" applyFill="1" applyBorder="1" applyAlignment="1">
      <alignment horizontal="center" vertical="center"/>
    </xf>
    <xf numFmtId="0" fontId="4" fillId="0" borderId="3" xfId="11" applyFont="1" applyFill="1" applyBorder="1" applyAlignment="1">
      <alignment horizontal="distributed" vertical="center"/>
    </xf>
    <xf numFmtId="0" fontId="6" fillId="0" borderId="3" xfId="11" applyFont="1" applyFill="1" applyBorder="1" applyAlignment="1">
      <alignment horizontal="distributed" vertical="center"/>
    </xf>
    <xf numFmtId="0" fontId="7" fillId="0" borderId="3" xfId="11" applyFont="1" applyFill="1" applyBorder="1" applyAlignment="1">
      <alignment horizontal="distributed" vertical="center"/>
    </xf>
    <xf numFmtId="0" fontId="8" fillId="0" borderId="3" xfId="11" applyFont="1" applyFill="1" applyBorder="1" applyAlignment="1">
      <alignment horizontal="distributed" vertical="center"/>
    </xf>
    <xf numFmtId="0" fontId="4" fillId="0" borderId="4" xfId="11" applyFont="1" applyFill="1" applyBorder="1" applyAlignment="1">
      <alignment horizontal="center" vertical="center"/>
    </xf>
    <xf numFmtId="0" fontId="4" fillId="0" borderId="5" xfId="11" applyFont="1" applyFill="1" applyBorder="1" applyAlignment="1">
      <alignment horizontal="distributed" vertical="center"/>
    </xf>
    <xf numFmtId="0" fontId="4" fillId="0" borderId="6" xfId="11" applyFont="1" applyFill="1" applyBorder="1" applyAlignment="1">
      <alignment horizontal="center" vertical="center"/>
    </xf>
    <xf numFmtId="0" fontId="4" fillId="0" borderId="7" xfId="11" applyFont="1" applyFill="1" applyBorder="1" applyAlignment="1">
      <alignment horizontal="center" vertical="center" shrinkToFit="1"/>
    </xf>
    <xf numFmtId="0" fontId="4" fillId="0" borderId="8" xfId="11" applyFont="1" applyFill="1" applyBorder="1" applyAlignment="1">
      <alignment horizontal="center" vertical="center" wrapText="1"/>
    </xf>
    <xf numFmtId="38" fontId="4" fillId="0" borderId="9" xfId="7" applyFont="1" applyFill="1" applyBorder="1" applyAlignment="1">
      <alignment vertical="center"/>
    </xf>
    <xf numFmtId="38" fontId="4" fillId="0" borderId="10" xfId="7" applyFont="1" applyFill="1" applyBorder="1" applyAlignment="1">
      <alignment vertical="center"/>
    </xf>
    <xf numFmtId="176" fontId="4" fillId="0" borderId="11" xfId="7" applyNumberFormat="1" applyFont="1" applyFill="1" applyBorder="1" applyAlignment="1">
      <alignment horizontal="right" vertical="center"/>
    </xf>
    <xf numFmtId="177" fontId="4" fillId="0" borderId="12" xfId="11" applyNumberFormat="1" applyFont="1" applyFill="1" applyBorder="1" applyAlignment="1"/>
    <xf numFmtId="177" fontId="4" fillId="0" borderId="13" xfId="11" applyNumberFormat="1" applyFont="1" applyFill="1" applyBorder="1" applyAlignment="1"/>
    <xf numFmtId="177" fontId="4" fillId="0" borderId="14" xfId="11" applyNumberFormat="1" applyFont="1" applyFill="1" applyBorder="1" applyAlignment="1"/>
    <xf numFmtId="0" fontId="4" fillId="0" borderId="1" xfId="11" applyFont="1" applyFill="1" applyBorder="1" applyAlignment="1">
      <alignment horizontal="center" vertical="center" shrinkToFit="1"/>
    </xf>
    <xf numFmtId="0" fontId="6" fillId="0" borderId="8" xfId="11" applyFont="1" applyFill="1" applyBorder="1" applyAlignment="1">
      <alignment horizontal="center" vertical="center" wrapText="1"/>
    </xf>
    <xf numFmtId="178" fontId="4" fillId="0" borderId="10" xfId="7" applyNumberFormat="1" applyFont="1" applyFill="1" applyBorder="1" applyAlignment="1">
      <alignment horizontal="right" vertical="center"/>
    </xf>
    <xf numFmtId="178" fontId="4" fillId="0" borderId="9" xfId="7" applyNumberFormat="1" applyFont="1" applyFill="1" applyBorder="1" applyAlignment="1">
      <alignment horizontal="right" vertical="center"/>
    </xf>
    <xf numFmtId="178" fontId="4" fillId="0" borderId="15" xfId="7" applyNumberFormat="1" applyFont="1" applyFill="1" applyBorder="1" applyAlignment="1">
      <alignment horizontal="right" vertical="center"/>
    </xf>
    <xf numFmtId="176" fontId="4" fillId="0" borderId="16" xfId="7" applyNumberFormat="1" applyFont="1" applyFill="1" applyBorder="1" applyAlignment="1">
      <alignment horizontal="right" vertical="center"/>
    </xf>
    <xf numFmtId="176" fontId="4" fillId="0" borderId="11" xfId="7" applyNumberFormat="1" applyFont="1" applyFill="1" applyBorder="1" applyAlignment="1">
      <alignment vertical="center"/>
    </xf>
    <xf numFmtId="178" fontId="4" fillId="0" borderId="9" xfId="11" applyNumberFormat="1" applyFont="1" applyFill="1" applyBorder="1" applyAlignment="1">
      <alignment vertical="center"/>
    </xf>
    <xf numFmtId="178" fontId="4" fillId="0" borderId="10" xfId="11" applyNumberFormat="1" applyFont="1" applyFill="1" applyBorder="1" applyAlignment="1">
      <alignment vertical="center"/>
    </xf>
    <xf numFmtId="0" fontId="4" fillId="0" borderId="7" xfId="11" applyFont="1" applyFill="1" applyBorder="1" applyAlignment="1">
      <alignment horizontal="center" vertical="center"/>
    </xf>
    <xf numFmtId="0" fontId="4" fillId="0" borderId="17" xfId="11" applyFont="1" applyFill="1" applyBorder="1" applyAlignment="1">
      <alignment horizontal="center" vertical="center"/>
    </xf>
    <xf numFmtId="178" fontId="4" fillId="0" borderId="11" xfId="7" applyNumberFormat="1" applyFont="1" applyFill="1" applyBorder="1" applyAlignment="1">
      <alignment horizontal="right" vertical="center"/>
    </xf>
    <xf numFmtId="179" fontId="4" fillId="0" borderId="0" xfId="11" applyNumberFormat="1" applyFont="1" applyFill="1" applyAlignment="1"/>
    <xf numFmtId="0" fontId="4" fillId="0" borderId="0" xfId="11" applyFont="1" applyFill="1" applyAlignment="1">
      <alignment horizontal="right"/>
    </xf>
    <xf numFmtId="0" fontId="7" fillId="0" borderId="18" xfId="11" applyFont="1" applyFill="1" applyBorder="1" applyAlignment="1">
      <alignment horizontal="center" vertical="center" wrapText="1"/>
    </xf>
    <xf numFmtId="180" fontId="4" fillId="0" borderId="19" xfId="7" applyNumberFormat="1" applyFont="1" applyFill="1" applyBorder="1" applyAlignment="1">
      <alignment horizontal="right" vertical="center"/>
    </xf>
    <xf numFmtId="180" fontId="4" fillId="0" borderId="20" xfId="7" applyNumberFormat="1" applyFont="1" applyFill="1" applyBorder="1" applyAlignment="1">
      <alignment horizontal="right" vertical="center"/>
    </xf>
    <xf numFmtId="0" fontId="4" fillId="0" borderId="0" xfId="11" applyFont="1" applyFill="1" applyBorder="1" applyAlignment="1">
      <alignment horizontal="distributed" vertical="center"/>
    </xf>
    <xf numFmtId="38" fontId="4" fillId="0" borderId="0" xfId="7" applyFont="1" applyFill="1" applyBorder="1" applyAlignment="1">
      <alignment vertical="center"/>
    </xf>
    <xf numFmtId="178" fontId="4" fillId="0" borderId="0" xfId="7" applyNumberFormat="1" applyFont="1" applyFill="1" applyBorder="1" applyAlignment="1">
      <alignment horizontal="right" vertical="center"/>
    </xf>
    <xf numFmtId="178" fontId="4" fillId="0" borderId="0" xfId="11" applyNumberFormat="1" applyFont="1" applyFill="1" applyBorder="1" applyAlignment="1">
      <alignment vertical="center"/>
    </xf>
    <xf numFmtId="0" fontId="1" fillId="0" borderId="0" xfId="11" applyFont="1" applyFill="1" applyAlignment="1">
      <alignment vertical="center"/>
    </xf>
    <xf numFmtId="0" fontId="4" fillId="0" borderId="2" xfId="11" applyFont="1" applyFill="1" applyBorder="1" applyAlignment="1">
      <alignment horizontal="center" vertical="center" textRotation="255"/>
    </xf>
    <xf numFmtId="0" fontId="4" fillId="0" borderId="21" xfId="11" applyFont="1" applyFill="1" applyBorder="1" applyAlignment="1">
      <alignment horizontal="distributed" vertical="center"/>
    </xf>
    <xf numFmtId="0" fontId="1" fillId="0" borderId="6" xfId="11" applyFont="1" applyFill="1" applyBorder="1" applyAlignment="1">
      <alignment horizontal="center" vertical="center"/>
    </xf>
    <xf numFmtId="0" fontId="4" fillId="0" borderId="22" xfId="11" applyFont="1" applyFill="1" applyBorder="1" applyAlignment="1">
      <alignment horizontal="center" vertical="center"/>
    </xf>
    <xf numFmtId="0" fontId="4" fillId="0" borderId="5" xfId="11" applyFont="1" applyFill="1" applyBorder="1" applyAlignment="1">
      <alignment horizontal="center" vertical="center"/>
    </xf>
    <xf numFmtId="0" fontId="4" fillId="0" borderId="6" xfId="11" applyFont="1" applyFill="1" applyBorder="1" applyAlignment="1">
      <alignment horizontal="distributed" vertical="center"/>
    </xf>
    <xf numFmtId="0" fontId="4" fillId="0" borderId="23" xfId="11" applyFont="1" applyFill="1" applyBorder="1" applyAlignment="1">
      <alignment horizontal="center" vertical="center"/>
    </xf>
    <xf numFmtId="0" fontId="4" fillId="0" borderId="8" xfId="11" applyFont="1" applyFill="1" applyBorder="1" applyAlignment="1">
      <alignment horizontal="center" vertical="center"/>
    </xf>
    <xf numFmtId="0" fontId="4" fillId="0" borderId="9" xfId="11" applyFont="1" applyFill="1" applyBorder="1" applyAlignment="1">
      <alignment horizontal="distributed" vertical="center"/>
    </xf>
    <xf numFmtId="0" fontId="4" fillId="0" borderId="10" xfId="11" applyFont="1" applyFill="1" applyBorder="1" applyAlignment="1">
      <alignment horizontal="distributed" vertical="center"/>
    </xf>
    <xf numFmtId="0" fontId="4" fillId="0" borderId="15" xfId="11" applyFont="1" applyFill="1" applyBorder="1" applyAlignment="1">
      <alignment horizontal="distributed" vertical="center"/>
    </xf>
    <xf numFmtId="0" fontId="1" fillId="0" borderId="16" xfId="11" applyFont="1" applyFill="1" applyBorder="1" applyAlignment="1">
      <alignment horizontal="center" vertical="center"/>
    </xf>
    <xf numFmtId="0" fontId="4" fillId="0" borderId="24" xfId="11" applyFont="1" applyFill="1" applyBorder="1" applyAlignment="1">
      <alignment horizontal="center" vertical="center"/>
    </xf>
    <xf numFmtId="0" fontId="4" fillId="0" borderId="15" xfId="11" applyFont="1" applyFill="1" applyBorder="1" applyAlignment="1">
      <alignment horizontal="center" vertical="center"/>
    </xf>
    <xf numFmtId="0" fontId="4" fillId="0" borderId="16" xfId="11" applyFont="1" applyFill="1" applyBorder="1" applyAlignment="1">
      <alignment horizontal="distributed" vertical="center"/>
    </xf>
    <xf numFmtId="177" fontId="4" fillId="0" borderId="18" xfId="11" applyNumberFormat="1" applyFont="1" applyFill="1" applyBorder="1" applyAlignment="1">
      <alignment horizontal="right" vertical="center"/>
    </xf>
    <xf numFmtId="177" fontId="4" fillId="0" borderId="19" xfId="11" applyNumberFormat="1" applyFont="1" applyFill="1" applyBorder="1" applyAlignment="1">
      <alignment horizontal="right" vertical="center"/>
    </xf>
    <xf numFmtId="177" fontId="4" fillId="0" borderId="25" xfId="11" applyNumberFormat="1" applyFont="1" applyFill="1" applyBorder="1" applyAlignment="1">
      <alignment horizontal="right" vertical="center"/>
    </xf>
    <xf numFmtId="38" fontId="4" fillId="0" borderId="16" xfId="7" applyFont="1" applyFill="1" applyBorder="1" applyAlignment="1">
      <alignment horizontal="right" vertical="center"/>
    </xf>
    <xf numFmtId="0" fontId="4" fillId="0" borderId="15" xfId="11" applyFont="1" applyFill="1" applyBorder="1" applyAlignment="1">
      <alignment horizontal="center" vertical="center" wrapText="1" shrinkToFit="1"/>
    </xf>
    <xf numFmtId="177" fontId="8" fillId="0" borderId="9" xfId="11" applyNumberFormat="1" applyFont="1" applyFill="1" applyBorder="1" applyAlignment="1">
      <alignment vertical="center" shrinkToFit="1"/>
    </xf>
    <xf numFmtId="177" fontId="8" fillId="0" borderId="10" xfId="11" applyNumberFormat="1" applyFont="1" applyFill="1" applyBorder="1" applyAlignment="1">
      <alignment vertical="center" shrinkToFit="1"/>
    </xf>
    <xf numFmtId="177" fontId="8" fillId="0" borderId="10" xfId="11" applyNumberFormat="1" applyFont="1" applyFill="1" applyBorder="1" applyAlignment="1">
      <alignment vertical="center"/>
    </xf>
    <xf numFmtId="177" fontId="8" fillId="0" borderId="16" xfId="11" applyNumberFormat="1" applyFont="1" applyFill="1" applyBorder="1" applyAlignment="1">
      <alignment vertical="center"/>
    </xf>
    <xf numFmtId="177" fontId="4" fillId="0" borderId="2" xfId="11" applyNumberFormat="1" applyFont="1" applyFill="1" applyBorder="1" applyAlignment="1">
      <alignment horizontal="right" vertical="center"/>
    </xf>
    <xf numFmtId="177" fontId="4" fillId="0" borderId="3" xfId="11" applyNumberFormat="1" applyFont="1" applyFill="1" applyBorder="1" applyAlignment="1">
      <alignment horizontal="right" vertical="center"/>
    </xf>
    <xf numFmtId="177" fontId="4" fillId="0" borderId="5" xfId="11" applyNumberFormat="1" applyFont="1" applyFill="1" applyBorder="1" applyAlignment="1">
      <alignment horizontal="right" vertical="center"/>
    </xf>
    <xf numFmtId="179" fontId="4" fillId="0" borderId="8" xfId="7" applyNumberFormat="1" applyFont="1" applyFill="1" applyBorder="1" applyAlignment="1">
      <alignment horizontal="right" vertical="center"/>
    </xf>
    <xf numFmtId="179" fontId="4" fillId="0" borderId="10" xfId="7" applyNumberFormat="1" applyFont="1" applyFill="1" applyBorder="1" applyAlignment="1">
      <alignment horizontal="right" vertical="center"/>
    </xf>
    <xf numFmtId="179" fontId="4" fillId="0" borderId="15" xfId="7" applyNumberFormat="1" applyFont="1" applyFill="1" applyBorder="1" applyAlignment="1">
      <alignment horizontal="right" vertical="center"/>
    </xf>
    <xf numFmtId="179" fontId="4" fillId="0" borderId="9" xfId="7" applyNumberFormat="1" applyFont="1" applyFill="1" applyBorder="1" applyAlignment="1">
      <alignment horizontal="right" vertical="center"/>
    </xf>
    <xf numFmtId="179" fontId="8" fillId="0" borderId="10" xfId="7" applyNumberFormat="1" applyFont="1" applyFill="1" applyBorder="1" applyAlignment="1">
      <alignment horizontal="right" vertical="center"/>
    </xf>
    <xf numFmtId="179" fontId="4" fillId="0" borderId="16" xfId="7" applyNumberFormat="1" applyFont="1" applyFill="1" applyBorder="1" applyAlignment="1">
      <alignment horizontal="right" vertical="center"/>
    </xf>
    <xf numFmtId="0" fontId="6" fillId="0" borderId="15" xfId="11" applyFont="1" applyFill="1" applyBorder="1" applyAlignment="1">
      <alignment horizontal="center" vertical="center" wrapText="1"/>
    </xf>
    <xf numFmtId="181" fontId="8" fillId="0" borderId="10" xfId="7" applyNumberFormat="1" applyFont="1" applyFill="1" applyBorder="1" applyAlignment="1">
      <alignment horizontal="right" vertical="center"/>
    </xf>
    <xf numFmtId="181" fontId="8" fillId="0" borderId="16" xfId="7" applyNumberFormat="1" applyFont="1" applyFill="1" applyBorder="1" applyAlignment="1">
      <alignment horizontal="right" vertical="center"/>
    </xf>
    <xf numFmtId="179" fontId="4" fillId="0" borderId="25" xfId="7" applyNumberFormat="1" applyFont="1" applyFill="1" applyBorder="1" applyAlignment="1">
      <alignment horizontal="right" vertical="center"/>
    </xf>
    <xf numFmtId="38" fontId="4" fillId="0" borderId="18" xfId="7" applyFont="1" applyFill="1" applyBorder="1" applyAlignment="1">
      <alignment horizontal="right" vertical="center"/>
    </xf>
    <xf numFmtId="38" fontId="4" fillId="0" borderId="26" xfId="7" applyFont="1" applyFill="1" applyBorder="1" applyAlignment="1">
      <alignment horizontal="right" vertical="center"/>
    </xf>
    <xf numFmtId="38" fontId="4" fillId="0" borderId="19" xfId="7" applyFont="1" applyFill="1" applyBorder="1" applyAlignment="1">
      <alignment horizontal="right" vertical="center"/>
    </xf>
    <xf numFmtId="38" fontId="4" fillId="0" borderId="20" xfId="7" applyFont="1" applyFill="1" applyBorder="1" applyAlignment="1">
      <alignment horizontal="right" vertical="center"/>
    </xf>
    <xf numFmtId="38" fontId="4" fillId="0" borderId="27" xfId="7" applyFont="1" applyFill="1" applyBorder="1" applyAlignment="1">
      <alignment horizontal="right" vertical="center"/>
    </xf>
    <xf numFmtId="38" fontId="4" fillId="0" borderId="28" xfId="7" applyFont="1" applyFill="1" applyBorder="1" applyAlignment="1">
      <alignment horizontal="right" vertical="center"/>
    </xf>
    <xf numFmtId="38" fontId="4" fillId="0" borderId="0" xfId="7" applyFont="1" applyFill="1" applyBorder="1" applyAlignment="1">
      <alignment horizontal="right" vertical="center"/>
    </xf>
    <xf numFmtId="38" fontId="4" fillId="0" borderId="29" xfId="7" applyFont="1" applyFill="1" applyBorder="1" applyAlignment="1">
      <alignment horizontal="right" vertical="center"/>
    </xf>
    <xf numFmtId="0" fontId="6" fillId="0" borderId="25" xfId="11" applyFont="1" applyFill="1" applyBorder="1" applyAlignment="1">
      <alignment horizontal="center" vertical="center" wrapText="1"/>
    </xf>
    <xf numFmtId="181" fontId="4" fillId="0" borderId="19" xfId="7" applyNumberFormat="1" applyFont="1" applyFill="1" applyBorder="1" applyAlignment="1">
      <alignment horizontal="right" vertical="center"/>
    </xf>
    <xf numFmtId="181" fontId="4" fillId="0" borderId="30" xfId="7" applyNumberFormat="1" applyFont="1" applyFill="1" applyBorder="1" applyAlignment="1">
      <alignment horizontal="right" vertical="center"/>
    </xf>
    <xf numFmtId="57" fontId="1" fillId="0" borderId="0" xfId="11" applyNumberFormat="1" applyFont="1" applyFill="1" applyAlignment="1">
      <alignment vertical="center"/>
    </xf>
    <xf numFmtId="38" fontId="4" fillId="0" borderId="0" xfId="7" applyFont="1" applyFill="1" applyAlignment="1"/>
    <xf numFmtId="177" fontId="4" fillId="0" borderId="0" xfId="11" applyNumberFormat="1" applyFont="1" applyFill="1" applyAlignment="1">
      <alignment vertical="center"/>
    </xf>
    <xf numFmtId="0" fontId="9" fillId="0" borderId="0" xfId="0" applyFont="1" applyFill="1"/>
    <xf numFmtId="0" fontId="4" fillId="0" borderId="0" xfId="0" applyFont="1" applyFill="1"/>
    <xf numFmtId="0" fontId="9" fillId="0" borderId="0" xfId="0" applyFont="1" applyFill="1" applyAlignment="1">
      <alignment vertical="center"/>
    </xf>
    <xf numFmtId="0" fontId="5" fillId="0" borderId="0" xfId="0" applyFont="1" applyFill="1"/>
    <xf numFmtId="0" fontId="4" fillId="0" borderId="21" xfId="0" applyFont="1" applyFill="1" applyBorder="1" applyAlignment="1">
      <alignment horizontal="center" vertical="center" textRotation="255"/>
    </xf>
    <xf numFmtId="0" fontId="4" fillId="0" borderId="3" xfId="0" applyFont="1" applyFill="1" applyBorder="1" applyAlignment="1">
      <alignment horizontal="center" vertical="center" textRotation="255"/>
    </xf>
    <xf numFmtId="0" fontId="4" fillId="0" borderId="5" xfId="0" applyFont="1" applyFill="1" applyBorder="1" applyAlignment="1">
      <alignment horizontal="center" vertical="center" textRotation="255"/>
    </xf>
    <xf numFmtId="0" fontId="4" fillId="0" borderId="6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horizontal="left"/>
    </xf>
    <xf numFmtId="0" fontId="4" fillId="0" borderId="31" xfId="0" applyFont="1" applyFill="1" applyBorder="1" applyAlignment="1">
      <alignment horizontal="distributed" vertical="center"/>
    </xf>
    <xf numFmtId="38" fontId="4" fillId="0" borderId="9" xfId="12" applyFont="1" applyFill="1" applyBorder="1" applyAlignment="1">
      <alignment horizontal="right" vertical="center"/>
    </xf>
    <xf numFmtId="38" fontId="4" fillId="0" borderId="10" xfId="12" applyFont="1" applyFill="1" applyBorder="1" applyAlignment="1">
      <alignment horizontal="right" vertical="center"/>
    </xf>
    <xf numFmtId="38" fontId="4" fillId="0" borderId="15" xfId="12" applyFont="1" applyFill="1" applyBorder="1" applyAlignment="1">
      <alignment horizontal="right" vertical="center"/>
    </xf>
    <xf numFmtId="3" fontId="4" fillId="0" borderId="26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30" xfId="0" applyNumberFormat="1" applyFont="1" applyFill="1" applyBorder="1" applyAlignment="1">
      <alignment horizontal="right" vertical="center"/>
    </xf>
    <xf numFmtId="181" fontId="4" fillId="0" borderId="9" xfId="12" applyNumberFormat="1" applyFont="1" applyFill="1" applyBorder="1" applyAlignment="1">
      <alignment horizontal="right" vertical="center"/>
    </xf>
    <xf numFmtId="181" fontId="4" fillId="0" borderId="10" xfId="12" applyNumberFormat="1" applyFont="1" applyFill="1" applyBorder="1" applyAlignment="1">
      <alignment horizontal="right" vertical="center"/>
    </xf>
    <xf numFmtId="181" fontId="4" fillId="0" borderId="15" xfId="12" applyNumberFormat="1" applyFont="1" applyFill="1" applyBorder="1" applyAlignment="1">
      <alignment horizontal="right" vertical="center"/>
    </xf>
    <xf numFmtId="181" fontId="4" fillId="0" borderId="11" xfId="12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center" vertical="center" wrapText="1"/>
    </xf>
    <xf numFmtId="181" fontId="4" fillId="0" borderId="18" xfId="12" applyNumberFormat="1" applyFont="1" applyFill="1" applyBorder="1" applyAlignment="1">
      <alignment horizontal="right" vertical="center"/>
    </xf>
    <xf numFmtId="181" fontId="4" fillId="0" borderId="20" xfId="12" applyNumberFormat="1" applyFont="1" applyFill="1" applyBorder="1" applyAlignment="1">
      <alignment horizontal="right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0" xfId="9" applyFont="1" applyFill="1" applyAlignment="1"/>
    <xf numFmtId="0" fontId="1" fillId="0" borderId="0" xfId="9" applyFont="1" applyFill="1" applyAlignment="1"/>
    <xf numFmtId="0" fontId="4" fillId="0" borderId="32" xfId="9" applyFont="1" applyFill="1" applyBorder="1" applyAlignment="1">
      <alignment horizontal="center" vertical="center"/>
    </xf>
    <xf numFmtId="0" fontId="4" fillId="0" borderId="33" xfId="9" applyFont="1" applyFill="1" applyBorder="1" applyAlignment="1">
      <alignment horizontal="center" vertical="center"/>
    </xf>
    <xf numFmtId="0" fontId="1" fillId="0" borderId="28" xfId="9" applyFont="1" applyFill="1" applyBorder="1" applyAlignment="1">
      <alignment horizontal="distributed" vertical="center"/>
    </xf>
    <xf numFmtId="0" fontId="4" fillId="0" borderId="33" xfId="9" applyFont="1" applyFill="1" applyBorder="1" applyAlignment="1">
      <alignment horizontal="distributed" vertical="center"/>
    </xf>
    <xf numFmtId="0" fontId="4" fillId="0" borderId="28" xfId="9" applyFont="1" applyFill="1" applyBorder="1" applyAlignment="1">
      <alignment horizontal="distributed" vertical="center"/>
    </xf>
    <xf numFmtId="0" fontId="6" fillId="0" borderId="29" xfId="9" applyFont="1" applyFill="1" applyBorder="1" applyAlignment="1">
      <alignment horizontal="distributed" wrapText="1"/>
    </xf>
    <xf numFmtId="0" fontId="4" fillId="0" borderId="0" xfId="9" applyFont="1" applyFill="1" applyBorder="1" applyAlignment="1">
      <alignment horizontal="center" vertical="center"/>
    </xf>
    <xf numFmtId="0" fontId="4" fillId="0" borderId="28" xfId="9" applyFont="1" applyFill="1" applyBorder="1" applyAlignment="1">
      <alignment horizontal="center" vertical="center"/>
    </xf>
    <xf numFmtId="0" fontId="4" fillId="0" borderId="21" xfId="9" applyFont="1" applyFill="1" applyBorder="1" applyAlignment="1">
      <alignment horizontal="center" vertical="center"/>
    </xf>
    <xf numFmtId="0" fontId="4" fillId="0" borderId="3" xfId="9" applyFont="1" applyFill="1" applyBorder="1" applyAlignment="1">
      <alignment horizontal="center" vertical="center"/>
    </xf>
    <xf numFmtId="0" fontId="4" fillId="0" borderId="18" xfId="9" applyFont="1" applyFill="1" applyBorder="1" applyAlignment="1">
      <alignment horizontal="distributed" vertical="center"/>
    </xf>
    <xf numFmtId="0" fontId="7" fillId="0" borderId="18" xfId="9" applyFont="1" applyFill="1" applyBorder="1" applyAlignment="1">
      <alignment horizontal="distributed" vertical="center"/>
    </xf>
    <xf numFmtId="0" fontId="4" fillId="0" borderId="20" xfId="9" applyFont="1" applyFill="1" applyBorder="1" applyAlignment="1">
      <alignment horizontal="distributed" vertical="center"/>
    </xf>
    <xf numFmtId="0" fontId="4" fillId="0" borderId="18" xfId="9" applyFont="1" applyFill="1" applyBorder="1" applyAlignment="1">
      <alignment horizontal="center" vertical="center"/>
    </xf>
    <xf numFmtId="0" fontId="4" fillId="0" borderId="27" xfId="9" applyFont="1" applyFill="1" applyBorder="1" applyAlignment="1">
      <alignment horizontal="distributed" vertical="center"/>
    </xf>
    <xf numFmtId="0" fontId="7" fillId="0" borderId="27" xfId="9" applyFont="1" applyFill="1" applyBorder="1" applyAlignment="1">
      <alignment horizontal="distributed" vertical="center"/>
    </xf>
    <xf numFmtId="0" fontId="4" fillId="0" borderId="29" xfId="9" applyFont="1" applyFill="1" applyBorder="1" applyAlignment="1">
      <alignment horizontal="distributed" vertical="center"/>
    </xf>
    <xf numFmtId="0" fontId="1" fillId="0" borderId="21" xfId="9" applyFont="1" applyFill="1" applyBorder="1" applyAlignment="1">
      <alignment horizontal="distributed" vertical="center"/>
    </xf>
    <xf numFmtId="0" fontId="6" fillId="0" borderId="4" xfId="9" applyFont="1" applyFill="1" applyBorder="1" applyAlignment="1">
      <alignment horizontal="distributed" wrapText="1"/>
    </xf>
    <xf numFmtId="0" fontId="4" fillId="0" borderId="2" xfId="9" applyFont="1" applyFill="1" applyBorder="1" applyAlignment="1">
      <alignment horizontal="distributed" vertical="center"/>
    </xf>
    <xf numFmtId="0" fontId="7" fillId="0" borderId="2" xfId="9" applyFont="1" applyFill="1" applyBorder="1" applyAlignment="1">
      <alignment horizontal="distributed" vertical="center"/>
    </xf>
    <xf numFmtId="0" fontId="4" fillId="0" borderId="4" xfId="9" applyFont="1" applyFill="1" applyBorder="1" applyAlignment="1">
      <alignment horizontal="distributed" vertical="center"/>
    </xf>
    <xf numFmtId="0" fontId="4" fillId="0" borderId="24" xfId="9" applyFont="1" applyFill="1" applyBorder="1" applyAlignment="1">
      <alignment horizontal="center" vertical="center" wrapText="1"/>
    </xf>
    <xf numFmtId="182" fontId="4" fillId="0" borderId="16" xfId="5" applyNumberFormat="1" applyFont="1" applyFill="1" applyBorder="1" applyAlignment="1">
      <alignment horizontal="right" vertical="center"/>
    </xf>
    <xf numFmtId="38" fontId="4" fillId="0" borderId="8" xfId="5" applyFont="1" applyFill="1" applyBorder="1" applyAlignment="1">
      <alignment horizontal="right" vertical="center"/>
    </xf>
    <xf numFmtId="176" fontId="4" fillId="0" borderId="8" xfId="5" applyNumberFormat="1" applyFont="1" applyFill="1" applyBorder="1" applyAlignment="1">
      <alignment horizontal="right" vertical="center"/>
    </xf>
    <xf numFmtId="38" fontId="4" fillId="0" borderId="11" xfId="5" applyFont="1" applyFill="1" applyBorder="1" applyAlignment="1">
      <alignment horizontal="right" vertical="center"/>
    </xf>
    <xf numFmtId="0" fontId="6" fillId="0" borderId="0" xfId="9" applyFont="1" applyFill="1" applyAlignment="1"/>
    <xf numFmtId="0" fontId="4" fillId="0" borderId="34" xfId="9" applyFont="1" applyFill="1" applyBorder="1" applyAlignment="1">
      <alignment horizontal="center" vertical="center"/>
    </xf>
    <xf numFmtId="0" fontId="6" fillId="0" borderId="18" xfId="9" applyFont="1" applyFill="1" applyBorder="1" applyAlignment="1">
      <alignment horizontal="center" vertical="center" wrapText="1" shrinkToFit="1"/>
    </xf>
    <xf numFmtId="181" fontId="4" fillId="0" borderId="25" xfId="5" applyNumberFormat="1" applyFont="1" applyFill="1" applyBorder="1" applyAlignment="1">
      <alignment horizontal="right" vertical="center"/>
    </xf>
    <xf numFmtId="9" fontId="4" fillId="0" borderId="26" xfId="5" applyNumberFormat="1" applyFont="1" applyFill="1" applyBorder="1" applyAlignment="1">
      <alignment horizontal="right" vertical="center"/>
    </xf>
    <xf numFmtId="9" fontId="4" fillId="0" borderId="18" xfId="5" applyNumberFormat="1" applyFont="1" applyFill="1" applyBorder="1" applyAlignment="1">
      <alignment horizontal="right" vertical="center"/>
    </xf>
    <xf numFmtId="9" fontId="1" fillId="0" borderId="0" xfId="13" applyFont="1" applyFill="1" applyAlignment="1"/>
    <xf numFmtId="0" fontId="4" fillId="0" borderId="8" xfId="10" applyFont="1" applyFill="1" applyBorder="1" applyAlignment="1">
      <alignment horizontal="distributed" vertical="center"/>
    </xf>
    <xf numFmtId="0" fontId="4" fillId="0" borderId="11" xfId="10" applyFont="1" applyFill="1" applyBorder="1" applyAlignment="1">
      <alignment horizontal="distributed" vertical="center"/>
    </xf>
    <xf numFmtId="38" fontId="4" fillId="0" borderId="18" xfId="6" applyFont="1" applyFill="1" applyBorder="1" applyAlignment="1">
      <alignment horizontal="center" vertical="center"/>
    </xf>
    <xf numFmtId="179" fontId="4" fillId="0" borderId="18" xfId="6" applyNumberFormat="1" applyFont="1" applyFill="1" applyBorder="1" applyAlignment="1">
      <alignment horizontal="center" vertical="center"/>
    </xf>
    <xf numFmtId="0" fontId="4" fillId="0" borderId="18" xfId="6" applyNumberFormat="1" applyFont="1" applyFill="1" applyBorder="1" applyAlignment="1">
      <alignment horizontal="right" vertical="center"/>
    </xf>
    <xf numFmtId="49" fontId="4" fillId="0" borderId="20" xfId="6" applyNumberFormat="1" applyFont="1" applyFill="1" applyBorder="1" applyAlignment="1">
      <alignment horizontal="right" vertical="center"/>
    </xf>
    <xf numFmtId="179" fontId="8" fillId="0" borderId="8" xfId="6" applyNumberFormat="1" applyFont="1" applyFill="1" applyBorder="1" applyAlignment="1">
      <alignment horizontal="right" vertical="center"/>
    </xf>
    <xf numFmtId="38" fontId="4" fillId="0" borderId="2" xfId="6" applyFont="1" applyFill="1" applyBorder="1" applyAlignment="1">
      <alignment horizontal="center" vertical="center"/>
    </xf>
    <xf numFmtId="179" fontId="4" fillId="0" borderId="2" xfId="6" applyNumberFormat="1" applyFont="1" applyFill="1" applyBorder="1" applyAlignment="1">
      <alignment horizontal="center" vertical="center"/>
    </xf>
    <xf numFmtId="49" fontId="4" fillId="0" borderId="2" xfId="6" applyNumberFormat="1" applyFont="1" applyFill="1" applyBorder="1" applyAlignment="1">
      <alignment vertical="center"/>
    </xf>
    <xf numFmtId="49" fontId="4" fillId="0" borderId="4" xfId="6" applyNumberFormat="1" applyFont="1" applyFill="1" applyBorder="1" applyAlignment="1">
      <alignment vertical="center"/>
    </xf>
    <xf numFmtId="2" fontId="4" fillId="0" borderId="18" xfId="6" applyNumberFormat="1" applyFont="1" applyFill="1" applyBorder="1" applyAlignment="1">
      <alignment horizontal="right" vertical="center"/>
    </xf>
    <xf numFmtId="0" fontId="4" fillId="0" borderId="34" xfId="10" applyFont="1" applyFill="1" applyBorder="1" applyAlignment="1">
      <alignment horizontal="center" vertical="center" wrapText="1"/>
    </xf>
    <xf numFmtId="0" fontId="4" fillId="0" borderId="25" xfId="10" applyFont="1" applyFill="1" applyBorder="1" applyAlignment="1">
      <alignment horizontal="center" vertical="center" wrapText="1"/>
    </xf>
    <xf numFmtId="181" fontId="4" fillId="0" borderId="0" xfId="3" applyNumberFormat="1" applyFont="1" applyFill="1" applyBorder="1" applyAlignment="1">
      <alignment horizontal="right" vertical="center"/>
    </xf>
    <xf numFmtId="9" fontId="4" fillId="0" borderId="0" xfId="3" applyNumberFormat="1" applyFont="1" applyFill="1" applyBorder="1" applyAlignment="1">
      <alignment horizontal="right" vertical="center"/>
    </xf>
    <xf numFmtId="181" fontId="4" fillId="0" borderId="0" xfId="10" applyNumberFormat="1" applyFont="1" applyFill="1" applyAlignment="1">
      <alignment vertical="center"/>
    </xf>
    <xf numFmtId="0" fontId="4" fillId="0" borderId="0" xfId="11" applyFont="1" applyFill="1" applyBorder="1" applyAlignment="1">
      <alignment vertical="center"/>
    </xf>
    <xf numFmtId="0" fontId="11" fillId="0" borderId="0" xfId="0" applyFont="1" applyFill="1"/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1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 shrinkToFit="1"/>
    </xf>
    <xf numFmtId="181" fontId="4" fillId="0" borderId="0" xfId="0" applyNumberFormat="1" applyFont="1" applyFill="1" applyBorder="1"/>
    <xf numFmtId="181" fontId="4" fillId="0" borderId="10" xfId="0" applyNumberFormat="1" applyFont="1" applyFill="1" applyBorder="1"/>
    <xf numFmtId="181" fontId="4" fillId="0" borderId="16" xfId="0" applyNumberFormat="1" applyFont="1" applyFill="1" applyBorder="1"/>
    <xf numFmtId="0" fontId="4" fillId="0" borderId="8" xfId="0" applyFont="1" applyFill="1" applyBorder="1" applyAlignment="1">
      <alignment horizontal="center" vertical="center" shrinkToFit="1"/>
    </xf>
    <xf numFmtId="38" fontId="4" fillId="0" borderId="25" xfId="12" applyFont="1" applyFill="1" applyBorder="1" applyAlignment="1">
      <alignment horizontal="right" vertical="center"/>
    </xf>
    <xf numFmtId="38" fontId="4" fillId="0" borderId="30" xfId="12" applyFont="1" applyFill="1" applyBorder="1" applyAlignment="1">
      <alignment horizontal="right" vertical="center"/>
    </xf>
    <xf numFmtId="40" fontId="4" fillId="0" borderId="26" xfId="12" applyNumberFormat="1" applyFont="1" applyFill="1" applyBorder="1" applyAlignment="1">
      <alignment horizontal="right" vertical="center"/>
    </xf>
    <xf numFmtId="40" fontId="4" fillId="0" borderId="19" xfId="12" applyNumberFormat="1" applyFont="1" applyFill="1" applyBorder="1" applyAlignment="1">
      <alignment horizontal="right" vertical="center"/>
    </xf>
    <xf numFmtId="40" fontId="4" fillId="0" borderId="25" xfId="12" applyNumberFormat="1" applyFont="1" applyFill="1" applyBorder="1" applyAlignment="1">
      <alignment horizontal="right" vertical="center"/>
    </xf>
    <xf numFmtId="40" fontId="4" fillId="0" borderId="15" xfId="12" applyNumberFormat="1" applyFont="1" applyFill="1" applyBorder="1" applyAlignment="1">
      <alignment horizontal="right" vertical="center"/>
    </xf>
    <xf numFmtId="40" fontId="4" fillId="0" borderId="10" xfId="12" applyNumberFormat="1" applyFont="1" applyFill="1" applyBorder="1" applyAlignment="1">
      <alignment horizontal="right" vertical="center"/>
    </xf>
    <xf numFmtId="40" fontId="4" fillId="0" borderId="30" xfId="12" applyNumberFormat="1" applyFont="1" applyFill="1" applyBorder="1" applyAlignment="1">
      <alignment horizontal="right" vertical="center"/>
    </xf>
    <xf numFmtId="181" fontId="4" fillId="0" borderId="31" xfId="0" applyNumberFormat="1" applyFont="1" applyFill="1" applyBorder="1"/>
    <xf numFmtId="0" fontId="4" fillId="0" borderId="18" xfId="0" applyFont="1" applyFill="1" applyBorder="1" applyAlignment="1">
      <alignment horizontal="center" vertical="center" shrinkToFit="1"/>
    </xf>
    <xf numFmtId="183" fontId="4" fillId="0" borderId="19" xfId="12" applyNumberFormat="1" applyFont="1" applyFill="1" applyBorder="1" applyAlignment="1">
      <alignment horizontal="right" vertical="center"/>
    </xf>
    <xf numFmtId="183" fontId="4" fillId="0" borderId="30" xfId="12" applyNumberFormat="1" applyFont="1" applyFill="1" applyBorder="1" applyAlignment="1">
      <alignment horizontal="right" vertical="center"/>
    </xf>
    <xf numFmtId="0" fontId="9" fillId="0" borderId="0" xfId="0" applyFont="1" applyFill="1" applyBorder="1"/>
  </cellXfs>
  <cellStyles count="14">
    <cellStyle name="パーセント 2" xfId="1"/>
    <cellStyle name="パーセント 3" xfId="2"/>
    <cellStyle name="パーセント 3 2" xfId="3"/>
    <cellStyle name="桁区切り 2" xfId="4"/>
    <cellStyle name="桁区切り 3" xfId="5"/>
    <cellStyle name="桁区切り 3 2" xfId="6"/>
    <cellStyle name="桁区切り 4" xfId="7"/>
    <cellStyle name="標準" xfId="0" builtinId="0"/>
    <cellStyle name="標準 2" xfId="8"/>
    <cellStyle name="標準 3" xfId="9"/>
    <cellStyle name="標準 3 2" xfId="10"/>
    <cellStyle name="標準 4" xfId="11"/>
    <cellStyle name="桁区切り" xfId="12" builtinId="6"/>
    <cellStyle name="パーセント" xfId="13" builtin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657225</xdr:colOff>
      <xdr:row>3</xdr:row>
      <xdr:rowOff>9525</xdr:rowOff>
    </xdr:from>
    <xdr:to xmlns:xdr="http://schemas.openxmlformats.org/drawingml/2006/spreadsheetDrawing">
      <xdr:col>8</xdr:col>
      <xdr:colOff>0</xdr:colOff>
      <xdr:row>10</xdr:row>
      <xdr:rowOff>19050</xdr:rowOff>
    </xdr:to>
    <xdr:sp macro="" textlink="">
      <xdr:nvSpPr>
        <xdr:cNvPr id="2" name="Rectangle 1"/>
        <xdr:cNvSpPr>
          <a:spLocks noChangeArrowheads="1"/>
        </xdr:cNvSpPr>
      </xdr:nvSpPr>
      <xdr:spPr>
        <a:xfrm>
          <a:off x="657225" y="523875"/>
          <a:ext cx="4829175" cy="1209675"/>
        </a:xfrm>
        <a:prstGeom prst="rect">
          <a:avLst/>
        </a:prstGeom>
        <a:solidFill>
          <a:srgbClr val="FFFFFF"/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100584" tIns="41148" rIns="0" bIns="41148" anchor="ctr" upright="1"/>
        <a:lstStyle/>
        <a:p>
          <a:pPr algn="l" rtl="0">
            <a:defRPr sz="1000"/>
          </a:pPr>
          <a:r>
            <a:rPr lang="en-US" altLang="ja-JP" sz="3600" b="1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1</a:t>
          </a:r>
          <a:r>
            <a:rPr lang="ja-JP" altLang="en-US" sz="3600" b="1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７　財　　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6:B24"/>
  <sheetViews>
    <sheetView tabSelected="1" workbookViewId="0"/>
  </sheetViews>
  <sheetFormatPr defaultRowHeight="13.5"/>
  <sheetData>
    <row r="16" spans="2:2" s="1" customFormat="1" ht="27" customHeight="1">
      <c r="B16" s="1" t="s">
        <v>39</v>
      </c>
    </row>
    <row r="17" spans="2:2" s="1" customFormat="1" ht="27" customHeight="1">
      <c r="B17" s="1" t="s">
        <v>42</v>
      </c>
    </row>
    <row r="18" spans="2:2" s="1" customFormat="1" ht="27" customHeight="1">
      <c r="B18" s="1" t="s">
        <v>58</v>
      </c>
    </row>
    <row r="19" spans="2:2" s="1" customFormat="1" ht="27" customHeight="1">
      <c r="B19" s="1" t="s">
        <v>43</v>
      </c>
    </row>
    <row r="20" spans="2:2" s="1" customFormat="1" ht="27" customHeight="1">
      <c r="B20" s="1" t="s">
        <v>61</v>
      </c>
    </row>
    <row r="21" spans="2:2" s="1" customFormat="1" ht="27" customHeight="1">
      <c r="B21" s="1" t="s">
        <v>56</v>
      </c>
    </row>
    <row r="22" spans="2:2" s="1" customFormat="1" ht="27" customHeight="1">
      <c r="B22" s="1" t="s">
        <v>46</v>
      </c>
    </row>
    <row r="23" spans="2:2" s="1" customFormat="1" ht="27" customHeight="1">
      <c r="B23" s="1" t="s">
        <v>38</v>
      </c>
    </row>
    <row r="24" spans="2:2" s="1" customFormat="1" ht="27" customHeight="1">
      <c r="B24" s="1" t="s">
        <v>62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49"/>
  <sheetViews>
    <sheetView workbookViewId="0"/>
  </sheetViews>
  <sheetFormatPr defaultRowHeight="13.5"/>
  <cols>
    <col min="1" max="1" width="22.25" style="2" customWidth="1"/>
    <col min="2" max="2" width="12.625" style="2" customWidth="1"/>
    <col min="3" max="3" width="6.625" style="2" customWidth="1"/>
    <col min="4" max="4" width="12.625" style="2" customWidth="1"/>
    <col min="5" max="5" width="6.625" style="2" customWidth="1"/>
    <col min="6" max="6" width="12.625" style="2" customWidth="1"/>
    <col min="7" max="7" width="6.625" style="2" customWidth="1"/>
    <col min="8" max="16384" width="9" style="2" customWidth="1"/>
  </cols>
  <sheetData>
    <row r="1" spans="1:16" ht="14.25">
      <c r="A1" s="4" t="s">
        <v>145</v>
      </c>
    </row>
    <row r="3" spans="1:16" ht="14.25">
      <c r="A3" s="2" t="s">
        <v>146</v>
      </c>
      <c r="H3" s="35" t="s">
        <v>147</v>
      </c>
    </row>
    <row r="4" spans="1:16" s="3" customFormat="1" ht="20.100000000000001" customHeight="1">
      <c r="A4" s="5" t="s">
        <v>0</v>
      </c>
      <c r="B4" s="14" t="s">
        <v>193</v>
      </c>
      <c r="C4" s="22"/>
      <c r="D4" s="14" t="s">
        <v>206</v>
      </c>
      <c r="E4" s="22"/>
      <c r="F4" s="31" t="s">
        <v>211</v>
      </c>
      <c r="G4" s="32"/>
      <c r="H4" s="32"/>
    </row>
    <row r="5" spans="1:16" s="3" customFormat="1" ht="33.75" customHeight="1">
      <c r="A5" s="6"/>
      <c r="B5" s="15" t="s">
        <v>148</v>
      </c>
      <c r="C5" s="23" t="s">
        <v>67</v>
      </c>
      <c r="D5" s="15" t="s">
        <v>148</v>
      </c>
      <c r="E5" s="23" t="s">
        <v>67</v>
      </c>
      <c r="F5" s="15" t="s">
        <v>148</v>
      </c>
      <c r="G5" s="23" t="s">
        <v>67</v>
      </c>
      <c r="H5" s="36" t="s">
        <v>149</v>
      </c>
    </row>
    <row r="6" spans="1:16" s="3" customFormat="1" ht="15" customHeight="1">
      <c r="A6" s="7" t="s">
        <v>57</v>
      </c>
      <c r="B6" s="16">
        <v>1628516</v>
      </c>
      <c r="C6" s="24">
        <f t="shared" ref="C6:C19" si="0">B6/$B$28*100</f>
        <v>14.054566739980986</v>
      </c>
      <c r="D6" s="16">
        <v>1713108</v>
      </c>
      <c r="E6" s="29">
        <f t="shared" ref="E6:E27" si="1">D6/$D$28*100</f>
        <v>19.787274223589034</v>
      </c>
      <c r="F6" s="16">
        <v>1826510</v>
      </c>
      <c r="G6" s="29">
        <f t="shared" ref="G6:G27" si="2">F6/$F$28*100</f>
        <v>20.902550360393928</v>
      </c>
      <c r="H6" s="37">
        <f t="shared" ref="H6:H13" si="3">(F6-D6)/D6*100</f>
        <v>6.6196643760930431</v>
      </c>
    </row>
    <row r="7" spans="1:16" s="3" customFormat="1" ht="15" customHeight="1">
      <c r="A7" s="7" t="s">
        <v>150</v>
      </c>
      <c r="B7" s="17">
        <v>106405</v>
      </c>
      <c r="C7" s="24">
        <f t="shared" si="0"/>
        <v>0.91830609829297161</v>
      </c>
      <c r="D7" s="17">
        <v>107915</v>
      </c>
      <c r="E7" s="30">
        <f t="shared" si="1"/>
        <v>1.2464734843562757</v>
      </c>
      <c r="F7" s="17">
        <v>110041</v>
      </c>
      <c r="G7" s="30">
        <f t="shared" si="2"/>
        <v>1.2593073918062909</v>
      </c>
      <c r="H7" s="37">
        <f t="shared" si="3"/>
        <v>1.9700690358152251</v>
      </c>
    </row>
    <row r="8" spans="1:16" s="3" customFormat="1" ht="15" customHeight="1">
      <c r="A8" s="7" t="s">
        <v>151</v>
      </c>
      <c r="B8" s="17">
        <v>1161</v>
      </c>
      <c r="C8" s="24">
        <f t="shared" si="0"/>
        <v>1.0019767681200508e-002</v>
      </c>
      <c r="D8" s="17">
        <v>937</v>
      </c>
      <c r="E8" s="30">
        <f t="shared" si="1"/>
        <v>1.0822829586636058e-002</v>
      </c>
      <c r="F8" s="17">
        <v>523</v>
      </c>
      <c r="G8" s="30">
        <f t="shared" si="2"/>
        <v>5.9852033870529181e-003</v>
      </c>
      <c r="H8" s="37">
        <f t="shared" si="3"/>
        <v>-44.18356456776948</v>
      </c>
    </row>
    <row r="9" spans="1:16" s="3" customFormat="1" ht="15" customHeight="1">
      <c r="A9" s="7" t="s">
        <v>152</v>
      </c>
      <c r="B9" s="17">
        <v>3939</v>
      </c>
      <c r="C9" s="24">
        <f t="shared" si="0"/>
        <v>3.399471567291025e-002</v>
      </c>
      <c r="D9" s="17">
        <v>6509</v>
      </c>
      <c r="E9" s="30">
        <f t="shared" si="1"/>
        <v>7.5182281514849625e-002</v>
      </c>
      <c r="F9" s="17">
        <v>5156</v>
      </c>
      <c r="G9" s="30">
        <f t="shared" si="2"/>
        <v>5.9005179089187086e-002</v>
      </c>
      <c r="H9" s="37">
        <f t="shared" si="3"/>
        <v>-20.786603164848671</v>
      </c>
    </row>
    <row r="10" spans="1:16" s="3" customFormat="1" ht="15" customHeight="1">
      <c r="A10" s="8" t="s">
        <v>153</v>
      </c>
      <c r="B10" s="17">
        <v>4446</v>
      </c>
      <c r="C10" s="24">
        <f t="shared" si="0"/>
        <v>3.8370273135760087e-002</v>
      </c>
      <c r="D10" s="17">
        <v>6876</v>
      </c>
      <c r="E10" s="30">
        <f t="shared" si="1"/>
        <v>7.9421319357214012e-002</v>
      </c>
      <c r="F10" s="17">
        <v>3612</v>
      </c>
      <c r="G10" s="30">
        <f t="shared" si="2"/>
        <v>4.1335668516319576e-002</v>
      </c>
      <c r="H10" s="37">
        <f t="shared" si="3"/>
        <v>-47.469458987783597</v>
      </c>
    </row>
    <row r="11" spans="1:16" s="3" customFormat="1" ht="15" customHeight="1">
      <c r="A11" s="7" t="s">
        <v>154</v>
      </c>
      <c r="B11" s="17">
        <v>8655</v>
      </c>
      <c r="C11" s="24">
        <f t="shared" si="0"/>
        <v>7.4695167339182092e-002</v>
      </c>
      <c r="D11" s="17">
        <v>20900</v>
      </c>
      <c r="E11" s="30">
        <f t="shared" si="1"/>
        <v>0.24140569728996114</v>
      </c>
      <c r="F11" s="17">
        <v>27130</v>
      </c>
      <c r="G11" s="30">
        <f t="shared" si="2"/>
        <v>0.31047527321366286</v>
      </c>
      <c r="H11" s="37">
        <f t="shared" si="3"/>
        <v>29.808612440191389</v>
      </c>
    </row>
    <row r="12" spans="1:16" s="3" customFormat="1" ht="15" customHeight="1">
      <c r="A12" s="7" t="s">
        <v>156</v>
      </c>
      <c r="B12" s="17">
        <v>347113</v>
      </c>
      <c r="C12" s="24">
        <f t="shared" si="0"/>
        <v>2.9956861491167546</v>
      </c>
      <c r="D12" s="17">
        <v>374777</v>
      </c>
      <c r="E12" s="30">
        <f t="shared" si="1"/>
        <v>4.3288661728822859</v>
      </c>
      <c r="F12" s="17">
        <v>379878</v>
      </c>
      <c r="G12" s="30">
        <f t="shared" si="2"/>
        <v>4.3473175760361151</v>
      </c>
      <c r="H12" s="37">
        <f t="shared" si="3"/>
        <v>1.3610760532263186</v>
      </c>
    </row>
    <row r="13" spans="1:16" s="3" customFormat="1" ht="15" customHeight="1">
      <c r="A13" s="9" t="s">
        <v>158</v>
      </c>
      <c r="B13" s="17">
        <v>6171</v>
      </c>
      <c r="C13" s="24">
        <f t="shared" si="0"/>
        <v>5.3257524858474022e-002</v>
      </c>
      <c r="D13" s="17">
        <v>6316</v>
      </c>
      <c r="E13" s="30">
        <f t="shared" si="1"/>
        <v>7.2953032731262912e-002</v>
      </c>
      <c r="F13" s="17">
        <v>6722</v>
      </c>
      <c r="G13" s="30">
        <f t="shared" si="2"/>
        <v>7.6926457299750894e-002</v>
      </c>
      <c r="H13" s="37">
        <f t="shared" si="3"/>
        <v>6.4281190626979097</v>
      </c>
    </row>
    <row r="14" spans="1:16" s="3" customFormat="1" ht="17.25" customHeight="1">
      <c r="A14" s="7" t="s">
        <v>157</v>
      </c>
      <c r="B14" s="17">
        <v>2</v>
      </c>
      <c r="C14" s="24">
        <f t="shared" si="0"/>
        <v>1.7260581707494417e-005</v>
      </c>
      <c r="D14" s="17">
        <v>0</v>
      </c>
      <c r="E14" s="30">
        <f t="shared" si="1"/>
        <v>0</v>
      </c>
      <c r="F14" s="17">
        <v>0</v>
      </c>
      <c r="G14" s="30">
        <f t="shared" si="2"/>
        <v>0</v>
      </c>
      <c r="H14" s="37">
        <v>0</v>
      </c>
      <c r="K14" s="39"/>
      <c r="L14" s="40"/>
      <c r="M14" s="41"/>
      <c r="N14" s="40"/>
      <c r="O14" s="42"/>
      <c r="P14" s="40"/>
    </row>
    <row r="15" spans="1:16" s="3" customFormat="1" ht="15" customHeight="1">
      <c r="A15" s="7" t="s">
        <v>159</v>
      </c>
      <c r="B15" s="17">
        <v>10929</v>
      </c>
      <c r="C15" s="24">
        <f t="shared" si="0"/>
        <v>9.4320448740603233e-002</v>
      </c>
      <c r="D15" s="17">
        <v>96638</v>
      </c>
      <c r="E15" s="30">
        <f t="shared" si="1"/>
        <v>1.116218362426185</v>
      </c>
      <c r="F15" s="17">
        <v>9313</v>
      </c>
      <c r="G15" s="30">
        <f t="shared" si="2"/>
        <v>0.10657781863025588</v>
      </c>
      <c r="H15" s="37">
        <f t="shared" ref="H15:H28" si="4">(F15-D15)/D15*100</f>
        <v>-90.363004201245886</v>
      </c>
    </row>
    <row r="16" spans="1:16" s="3" customFormat="1" ht="15" customHeight="1">
      <c r="A16" s="7" t="s">
        <v>160</v>
      </c>
      <c r="B16" s="17">
        <v>3407312</v>
      </c>
      <c r="C16" s="24">
        <f t="shared" si="0"/>
        <v>29.406093589463104</v>
      </c>
      <c r="D16" s="17">
        <v>2860808</v>
      </c>
      <c r="E16" s="30">
        <f t="shared" si="1"/>
        <v>33.043796653239198</v>
      </c>
      <c r="F16" s="17">
        <v>2793305</v>
      </c>
      <c r="G16" s="30">
        <f t="shared" si="2"/>
        <v>31.966536418875428</v>
      </c>
      <c r="H16" s="37">
        <f t="shared" si="4"/>
        <v>-2.3595781331707686</v>
      </c>
    </row>
    <row r="17" spans="1:8" s="3" customFormat="1" ht="15" customHeight="1">
      <c r="A17" s="8" t="s">
        <v>161</v>
      </c>
      <c r="B17" s="17">
        <v>1403</v>
      </c>
      <c r="C17" s="24">
        <f t="shared" si="0"/>
        <v>1.2108298067807333e-002</v>
      </c>
      <c r="D17" s="17">
        <v>1250</v>
      </c>
      <c r="E17" s="30">
        <f t="shared" si="1"/>
        <v>1.4438139790069448e-002</v>
      </c>
      <c r="F17" s="17">
        <v>1169</v>
      </c>
      <c r="G17" s="30">
        <f t="shared" si="2"/>
        <v>1.3378016748498778e-002</v>
      </c>
      <c r="H17" s="37">
        <f t="shared" si="4"/>
        <v>-6.48</v>
      </c>
    </row>
    <row r="18" spans="1:8" s="3" customFormat="1" ht="15" customHeight="1">
      <c r="A18" s="7" t="s">
        <v>73</v>
      </c>
      <c r="B18" s="17">
        <v>148245</v>
      </c>
      <c r="C18" s="24">
        <f t="shared" si="0"/>
        <v>1.2793974676137547</v>
      </c>
      <c r="D18" s="17">
        <v>52421</v>
      </c>
      <c r="E18" s="30">
        <f t="shared" si="1"/>
        <v>0.60548938074818437</v>
      </c>
      <c r="F18" s="17">
        <v>51938</v>
      </c>
      <c r="G18" s="30">
        <f t="shared" si="2"/>
        <v>0.59437761666683453</v>
      </c>
      <c r="H18" s="37">
        <f t="shared" si="4"/>
        <v>-0.92138646725548923</v>
      </c>
    </row>
    <row r="19" spans="1:8" s="3" customFormat="1" ht="15" customHeight="1">
      <c r="A19" s="7" t="s">
        <v>162</v>
      </c>
      <c r="B19" s="17">
        <v>47410</v>
      </c>
      <c r="C19" s="24">
        <f t="shared" si="0"/>
        <v>0.40916208937615506</v>
      </c>
      <c r="D19" s="17">
        <v>47835</v>
      </c>
      <c r="E19" s="30">
        <f t="shared" si="1"/>
        <v>0.5525187334863777</v>
      </c>
      <c r="F19" s="17">
        <v>45711</v>
      </c>
      <c r="G19" s="30">
        <f t="shared" si="2"/>
        <v>0.52311593121525035</v>
      </c>
      <c r="H19" s="37">
        <f t="shared" si="4"/>
        <v>-4.440263405456256</v>
      </c>
    </row>
    <row r="20" spans="1:8" s="3" customFormat="1" ht="15" customHeight="1">
      <c r="A20" s="7" t="s">
        <v>163</v>
      </c>
      <c r="B20" s="17">
        <v>2893095</v>
      </c>
      <c r="C20" s="24">
        <v>7.2</v>
      </c>
      <c r="D20" s="17">
        <v>1723008</v>
      </c>
      <c r="E20" s="30">
        <f t="shared" si="1"/>
        <v>19.901624290726382</v>
      </c>
      <c r="F20" s="17">
        <v>1327459</v>
      </c>
      <c r="G20" s="30">
        <f t="shared" si="2"/>
        <v>15.191418934940495</v>
      </c>
      <c r="H20" s="37">
        <f t="shared" si="4"/>
        <v>-22.956887025481016</v>
      </c>
    </row>
    <row r="21" spans="1:8" s="3" customFormat="1" ht="15" customHeight="1">
      <c r="A21" s="7" t="s">
        <v>44</v>
      </c>
      <c r="B21" s="17">
        <v>958677</v>
      </c>
      <c r="C21" s="24">
        <f t="shared" ref="C21:C27" si="5">B21/$B$28*100</f>
        <v>8.2736613447978122</v>
      </c>
      <c r="D21" s="17">
        <v>589438</v>
      </c>
      <c r="E21" s="30">
        <f t="shared" si="1"/>
        <v>6.8083105932631645</v>
      </c>
      <c r="F21" s="17">
        <v>602298</v>
      </c>
      <c r="G21" s="30">
        <f t="shared" si="2"/>
        <v>6.8926883931456944</v>
      </c>
      <c r="H21" s="37">
        <f t="shared" si="4"/>
        <v>2.1817392159989688</v>
      </c>
    </row>
    <row r="22" spans="1:8" s="3" customFormat="1" ht="15" customHeight="1">
      <c r="A22" s="7" t="s">
        <v>18</v>
      </c>
      <c r="B22" s="17">
        <v>9323</v>
      </c>
      <c r="C22" s="24">
        <f t="shared" si="5"/>
        <v>8.0460201629485209e-002</v>
      </c>
      <c r="D22" s="17">
        <v>9353</v>
      </c>
      <c r="E22" s="30">
        <f t="shared" si="1"/>
        <v>0.10803193716521563</v>
      </c>
      <c r="F22" s="17">
        <v>10063</v>
      </c>
      <c r="G22" s="30">
        <f t="shared" si="2"/>
        <v>0.11516080627899333</v>
      </c>
      <c r="H22" s="37">
        <f t="shared" si="4"/>
        <v>7.5911472254891477</v>
      </c>
    </row>
    <row r="23" spans="1:8" s="3" customFormat="1" ht="15" customHeight="1">
      <c r="A23" s="10" t="s">
        <v>164</v>
      </c>
      <c r="B23" s="17">
        <v>8709</v>
      </c>
      <c r="C23" s="24">
        <f t="shared" si="5"/>
        <v>7.5161203045284425e-002</v>
      </c>
      <c r="D23" s="17">
        <v>11166</v>
      </c>
      <c r="E23" s="30">
        <f t="shared" si="1"/>
        <v>0.12897301511673237</v>
      </c>
      <c r="F23" s="17">
        <v>17260</v>
      </c>
      <c r="G23" s="30">
        <f t="shared" si="2"/>
        <v>0.19752315575627793</v>
      </c>
      <c r="H23" s="37">
        <f t="shared" si="4"/>
        <v>54.576392620454953</v>
      </c>
    </row>
    <row r="24" spans="1:8" s="3" customFormat="1" ht="15" customHeight="1">
      <c r="A24" s="7" t="s">
        <v>165</v>
      </c>
      <c r="B24" s="17">
        <v>159000</v>
      </c>
      <c r="C24" s="24">
        <f t="shared" si="5"/>
        <v>1.372216245745806</v>
      </c>
      <c r="D24" s="17">
        <v>15629</v>
      </c>
      <c r="E24" s="30">
        <f t="shared" si="1"/>
        <v>0.1805229494231963</v>
      </c>
      <c r="F24" s="17">
        <v>16034</v>
      </c>
      <c r="G24" s="30">
        <f t="shared" si="2"/>
        <v>0.18349283194647512</v>
      </c>
      <c r="H24" s="37">
        <f t="shared" si="4"/>
        <v>2.5913366178258368</v>
      </c>
    </row>
    <row r="25" spans="1:8" s="3" customFormat="1" ht="15" customHeight="1">
      <c r="A25" s="7" t="s">
        <v>166</v>
      </c>
      <c r="B25" s="17">
        <v>338583</v>
      </c>
      <c r="C25" s="24">
        <f t="shared" si="5"/>
        <v>2.9220697681342904</v>
      </c>
      <c r="D25" s="17">
        <v>373237</v>
      </c>
      <c r="E25" s="30">
        <f t="shared" si="1"/>
        <v>4.3110783846609202</v>
      </c>
      <c r="F25" s="17">
        <v>633872</v>
      </c>
      <c r="G25" s="30">
        <f t="shared" si="2"/>
        <v>7.2540207291740098</v>
      </c>
      <c r="H25" s="37">
        <f t="shared" si="4"/>
        <v>69.830965311584876</v>
      </c>
    </row>
    <row r="26" spans="1:8" s="3" customFormat="1" ht="15" customHeight="1">
      <c r="A26" s="7" t="s">
        <v>167</v>
      </c>
      <c r="B26" s="17">
        <v>127837</v>
      </c>
      <c r="C26" s="24">
        <f t="shared" si="5"/>
        <v>1.1032704918704819</v>
      </c>
      <c r="D26" s="17">
        <v>166304</v>
      </c>
      <c r="E26" s="30">
        <f t="shared" si="1"/>
        <v>1.9208963197181677</v>
      </c>
      <c r="F26" s="17">
        <v>184778</v>
      </c>
      <c r="G26" s="30">
        <f t="shared" si="2"/>
        <v>2.1145963890112123</v>
      </c>
      <c r="H26" s="37">
        <f t="shared" si="4"/>
        <v>11.108572253223013</v>
      </c>
    </row>
    <row r="27" spans="1:8" s="3" customFormat="1" ht="15" customHeight="1">
      <c r="A27" s="7" t="s">
        <v>168</v>
      </c>
      <c r="B27" s="17">
        <v>1370164</v>
      </c>
      <c r="C27" s="24">
        <f t="shared" si="5"/>
        <v>11.824913837333689</v>
      </c>
      <c r="D27" s="17">
        <v>473200</v>
      </c>
      <c r="E27" s="30">
        <f t="shared" si="1"/>
        <v>5.4657021989286907</v>
      </c>
      <c r="F27" s="17">
        <v>685444</v>
      </c>
      <c r="G27" s="30">
        <f t="shared" si="2"/>
        <v>7.8442098478682611</v>
      </c>
      <c r="H27" s="37">
        <f t="shared" si="4"/>
        <v>44.852916314454774</v>
      </c>
    </row>
    <row r="28" spans="1:8" s="3" customFormat="1" ht="15" customHeight="1">
      <c r="A28" s="11" t="s">
        <v>72</v>
      </c>
      <c r="B28" s="18">
        <f>SUM(B6:B27)</f>
        <v>11587095</v>
      </c>
      <c r="C28" s="18">
        <v>100</v>
      </c>
      <c r="D28" s="28">
        <f>SUM(D6:D27)</f>
        <v>8657625</v>
      </c>
      <c r="E28" s="18">
        <v>100</v>
      </c>
      <c r="F28" s="28">
        <f>SUM(F6:F27)</f>
        <v>8738216</v>
      </c>
      <c r="G28" s="33">
        <v>100</v>
      </c>
      <c r="H28" s="38">
        <f t="shared" si="4"/>
        <v>0.93086729905718946</v>
      </c>
    </row>
    <row r="29" spans="1:8">
      <c r="A29" s="2" t="s">
        <v>45</v>
      </c>
      <c r="G29" s="34"/>
    </row>
    <row r="32" spans="1:8" ht="14.25">
      <c r="A32" s="2" t="s">
        <v>169</v>
      </c>
      <c r="H32" s="35" t="s">
        <v>147</v>
      </c>
    </row>
    <row r="33" spans="1:8" s="3" customFormat="1" ht="20.100000000000001" customHeight="1">
      <c r="A33" s="5" t="s">
        <v>0</v>
      </c>
      <c r="B33" s="14" t="s">
        <v>193</v>
      </c>
      <c r="C33" s="22"/>
      <c r="D33" s="14" t="s">
        <v>206</v>
      </c>
      <c r="E33" s="22"/>
      <c r="F33" s="31" t="s">
        <v>211</v>
      </c>
      <c r="G33" s="32"/>
      <c r="H33" s="32"/>
    </row>
    <row r="34" spans="1:8" s="3" customFormat="1" ht="33.75" customHeight="1">
      <c r="A34" s="6"/>
      <c r="B34" s="15" t="s">
        <v>148</v>
      </c>
      <c r="C34" s="23" t="s">
        <v>67</v>
      </c>
      <c r="D34" s="15" t="s">
        <v>148</v>
      </c>
      <c r="E34" s="23" t="s">
        <v>67</v>
      </c>
      <c r="F34" s="15" t="s">
        <v>148</v>
      </c>
      <c r="G34" s="23" t="s">
        <v>67</v>
      </c>
      <c r="H34" s="36" t="s">
        <v>149</v>
      </c>
    </row>
    <row r="35" spans="1:8" s="3" customFormat="1" ht="15" customHeight="1">
      <c r="A35" s="7" t="s">
        <v>170</v>
      </c>
      <c r="B35" s="19">
        <v>90428</v>
      </c>
      <c r="C35" s="25">
        <f t="shared" ref="C35:C47" si="6">B35/$B$48*100</f>
        <v>0.80639508722154318</v>
      </c>
      <c r="D35" s="19">
        <v>92782</v>
      </c>
      <c r="E35" s="25">
        <f t="shared" ref="E35:E42" si="7">D35/$D$48*100</f>
        <v>1.1563416770182233</v>
      </c>
      <c r="F35" s="19">
        <v>91334</v>
      </c>
      <c r="G35" s="25">
        <f t="shared" ref="G35:G47" si="8">F35/$F$48*100</f>
        <v>1.1168735659845512</v>
      </c>
      <c r="H35" s="37">
        <f t="shared" ref="H35:H48" si="9">(F35-D35)/D35*100</f>
        <v>-1.5606475393934167</v>
      </c>
    </row>
    <row r="36" spans="1:8" s="3" customFormat="1" ht="15" customHeight="1">
      <c r="A36" s="7" t="s">
        <v>11</v>
      </c>
      <c r="B36" s="20">
        <v>2534253</v>
      </c>
      <c r="C36" s="24">
        <f t="shared" si="6"/>
        <v>22.599296334945564</v>
      </c>
      <c r="D36" s="20">
        <v>1077471</v>
      </c>
      <c r="E36" s="24">
        <f t="shared" si="7"/>
        <v>13.428516555781316</v>
      </c>
      <c r="F36" s="20">
        <v>1213204</v>
      </c>
      <c r="G36" s="24">
        <f t="shared" si="8"/>
        <v>14.83560862052162</v>
      </c>
      <c r="H36" s="37">
        <f t="shared" si="9"/>
        <v>12.597369209936973</v>
      </c>
    </row>
    <row r="37" spans="1:8" s="3" customFormat="1" ht="15" customHeight="1">
      <c r="A37" s="7" t="s">
        <v>173</v>
      </c>
      <c r="B37" s="20">
        <v>1956980</v>
      </c>
      <c r="C37" s="24">
        <f t="shared" si="6"/>
        <v>17.451442670310254</v>
      </c>
      <c r="D37" s="20">
        <v>2207537</v>
      </c>
      <c r="E37" s="24">
        <f t="shared" si="7"/>
        <v>27.512524376061926</v>
      </c>
      <c r="F37" s="20">
        <v>2084549</v>
      </c>
      <c r="G37" s="24">
        <f t="shared" si="8"/>
        <v>25.490810378386257</v>
      </c>
      <c r="H37" s="37">
        <f t="shared" si="9"/>
        <v>-5.5712769480194444</v>
      </c>
    </row>
    <row r="38" spans="1:8" s="3" customFormat="1" ht="15" customHeight="1">
      <c r="A38" s="7" t="s">
        <v>174</v>
      </c>
      <c r="B38" s="20">
        <v>2176711</v>
      </c>
      <c r="C38" s="24">
        <f t="shared" si="6"/>
        <v>19.410902117718987</v>
      </c>
      <c r="D38" s="20">
        <v>999681</v>
      </c>
      <c r="E38" s="24">
        <f t="shared" si="7"/>
        <v>12.459020111910224</v>
      </c>
      <c r="F38" s="20">
        <v>759886</v>
      </c>
      <c r="G38" s="24">
        <f t="shared" si="8"/>
        <v>9.2922305665112308</v>
      </c>
      <c r="H38" s="37">
        <f t="shared" si="9"/>
        <v>-23.987151901456567</v>
      </c>
    </row>
    <row r="39" spans="1:8" s="3" customFormat="1" ht="15" customHeight="1">
      <c r="A39" s="7" t="s">
        <v>85</v>
      </c>
      <c r="B39" s="20">
        <v>4413</v>
      </c>
      <c r="C39" s="24">
        <f t="shared" si="6"/>
        <v>3.9353093288679059e-002</v>
      </c>
      <c r="D39" s="20">
        <v>2269</v>
      </c>
      <c r="E39" s="24">
        <f t="shared" si="7"/>
        <v>2.8278537487382776e-002</v>
      </c>
      <c r="F39" s="20">
        <v>1390</v>
      </c>
      <c r="G39" s="24">
        <f t="shared" si="8"/>
        <v>1.6997550273923471e-002</v>
      </c>
      <c r="H39" s="37">
        <f t="shared" si="9"/>
        <v>-38.739532833847512</v>
      </c>
    </row>
    <row r="40" spans="1:8" s="3" customFormat="1" ht="15" customHeight="1">
      <c r="A40" s="7" t="s">
        <v>175</v>
      </c>
      <c r="B40" s="20">
        <v>976222</v>
      </c>
      <c r="C40" s="24">
        <f t="shared" si="6"/>
        <v>8.7054963599503399</v>
      </c>
      <c r="D40" s="20">
        <v>493949</v>
      </c>
      <c r="E40" s="24">
        <f t="shared" si="7"/>
        <v>6.1560843161547965</v>
      </c>
      <c r="F40" s="20">
        <v>501113</v>
      </c>
      <c r="G40" s="24">
        <f t="shared" si="8"/>
        <v>6.127836985911232</v>
      </c>
      <c r="H40" s="37">
        <f t="shared" si="9"/>
        <v>1.4503521618628643</v>
      </c>
    </row>
    <row r="41" spans="1:8" s="3" customFormat="1" ht="15" customHeight="1">
      <c r="A41" s="7" t="s">
        <v>176</v>
      </c>
      <c r="B41" s="20">
        <v>354640</v>
      </c>
      <c r="C41" s="24">
        <f t="shared" si="6"/>
        <v>3.1625155232035218</v>
      </c>
      <c r="D41" s="20">
        <v>284445</v>
      </c>
      <c r="E41" s="24">
        <f t="shared" si="7"/>
        <v>3.5450368424850569</v>
      </c>
      <c r="F41" s="20">
        <v>304068</v>
      </c>
      <c r="G41" s="24">
        <f t="shared" si="8"/>
        <v>3.7182813789146487</v>
      </c>
      <c r="H41" s="37">
        <f t="shared" si="9"/>
        <v>6.8986974634815166</v>
      </c>
    </row>
    <row r="42" spans="1:8" s="3" customFormat="1" ht="15" customHeight="1">
      <c r="A42" s="7" t="s">
        <v>177</v>
      </c>
      <c r="B42" s="20">
        <v>484216</v>
      </c>
      <c r="C42" s="24">
        <f t="shared" si="6"/>
        <v>4.3180143711468437</v>
      </c>
      <c r="D42" s="20">
        <v>653325</v>
      </c>
      <c r="E42" s="24">
        <f t="shared" si="7"/>
        <v>8.1423867359825266</v>
      </c>
      <c r="F42" s="20">
        <v>669273</v>
      </c>
      <c r="G42" s="24">
        <f t="shared" si="8"/>
        <v>8.1841737154529373</v>
      </c>
      <c r="H42" s="37">
        <f t="shared" si="9"/>
        <v>2.4410515440247962</v>
      </c>
    </row>
    <row r="43" spans="1:8" s="3" customFormat="1" ht="15" customHeight="1">
      <c r="A43" s="7" t="s">
        <v>178</v>
      </c>
      <c r="B43" s="20">
        <v>869186</v>
      </c>
      <c r="C43" s="24">
        <f t="shared" si="6"/>
        <v>7.7509988087953312</v>
      </c>
      <c r="D43" s="20">
        <v>350231</v>
      </c>
      <c r="E43" s="24">
        <v>7.7</v>
      </c>
      <c r="F43" s="20">
        <v>422197</v>
      </c>
      <c r="G43" s="24">
        <f t="shared" si="8"/>
        <v>5.1628163546760195</v>
      </c>
      <c r="H43" s="37">
        <f t="shared" si="9"/>
        <v>20.548152505060948</v>
      </c>
    </row>
    <row r="44" spans="1:8" s="3" customFormat="1" ht="15" customHeight="1">
      <c r="A44" s="7" t="s">
        <v>179</v>
      </c>
      <c r="B44" s="20">
        <v>758168</v>
      </c>
      <c r="C44" s="24">
        <f t="shared" si="6"/>
        <v>6.7609916230435596</v>
      </c>
      <c r="D44" s="20">
        <v>880291</v>
      </c>
      <c r="E44" s="24">
        <f>D44/$D$48*100</f>
        <v>10.971063042444102</v>
      </c>
      <c r="F44" s="20">
        <v>843422</v>
      </c>
      <c r="G44" s="24">
        <f t="shared" si="8"/>
        <v>10.313746652613728</v>
      </c>
      <c r="H44" s="37">
        <f t="shared" si="9"/>
        <v>-4.1882741048130674</v>
      </c>
    </row>
    <row r="45" spans="1:8" s="3" customFormat="1" ht="15" customHeight="1">
      <c r="A45" s="7" t="s">
        <v>180</v>
      </c>
      <c r="B45" s="20">
        <v>295440</v>
      </c>
      <c r="C45" s="24">
        <f t="shared" si="6"/>
        <v>2.6345972991632318</v>
      </c>
      <c r="D45" s="20">
        <v>63169</v>
      </c>
      <c r="E45" s="24">
        <f>D45/$D$48*100</f>
        <v>0.78727498216856884</v>
      </c>
      <c r="F45" s="20">
        <v>23057</v>
      </c>
      <c r="G45" s="24">
        <f t="shared" si="8"/>
        <v>0.28195145083874351</v>
      </c>
      <c r="H45" s="37">
        <f t="shared" si="9"/>
        <v>-63.499501337681465</v>
      </c>
    </row>
    <row r="46" spans="1:8" s="3" customFormat="1" ht="15" customHeight="1">
      <c r="A46" s="7" t="s">
        <v>21</v>
      </c>
      <c r="B46" s="20">
        <v>646081</v>
      </c>
      <c r="C46" s="24">
        <f t="shared" si="6"/>
        <v>5.7614515896313296</v>
      </c>
      <c r="D46" s="20">
        <v>783397</v>
      </c>
      <c r="E46" s="24">
        <f>D46/$D$48*100</f>
        <v>9.7634735266651411</v>
      </c>
      <c r="F46" s="20">
        <v>769592</v>
      </c>
      <c r="G46" s="24">
        <f t="shared" si="8"/>
        <v>9.4109199355462678</v>
      </c>
      <c r="H46" s="37">
        <f t="shared" si="9"/>
        <v>-1.7621972001424564</v>
      </c>
    </row>
    <row r="47" spans="1:8" s="3" customFormat="1" ht="15" customHeight="1">
      <c r="A47" s="12" t="s">
        <v>181</v>
      </c>
      <c r="B47" s="21">
        <v>67120</v>
      </c>
      <c r="C47" s="26">
        <f t="shared" si="6"/>
        <v>0.59854512158081541</v>
      </c>
      <c r="D47" s="21">
        <v>135206</v>
      </c>
      <c r="E47" s="26">
        <f>D47/$D$48*100</f>
        <v>1.6850718111586935</v>
      </c>
      <c r="F47" s="21">
        <v>494564</v>
      </c>
      <c r="G47" s="26">
        <f t="shared" si="8"/>
        <v>6.0477528443688398</v>
      </c>
      <c r="H47" s="37">
        <f t="shared" si="9"/>
        <v>265.78554206174283</v>
      </c>
    </row>
    <row r="48" spans="1:8" s="3" customFormat="1" ht="15" customHeight="1">
      <c r="A48" s="13" t="s">
        <v>72</v>
      </c>
      <c r="B48" s="18">
        <f>SUM(B35:B47)</f>
        <v>11213858</v>
      </c>
      <c r="C48" s="27">
        <v>100</v>
      </c>
      <c r="D48" s="18">
        <f>SUM(D35:D47)</f>
        <v>8023753</v>
      </c>
      <c r="E48" s="18">
        <v>100</v>
      </c>
      <c r="F48" s="18">
        <f>SUM(F35:F47)</f>
        <v>8177649</v>
      </c>
      <c r="G48" s="27">
        <v>100</v>
      </c>
      <c r="H48" s="38">
        <f t="shared" si="9"/>
        <v>1.9180052028022299</v>
      </c>
    </row>
    <row r="49" spans="1:1">
      <c r="A49" s="2" t="s">
        <v>45</v>
      </c>
    </row>
  </sheetData>
  <mergeCells count="8">
    <mergeCell ref="B4:C4"/>
    <mergeCell ref="D4:E4"/>
    <mergeCell ref="F4:H4"/>
    <mergeCell ref="B33:C33"/>
    <mergeCell ref="D33:E33"/>
    <mergeCell ref="F33:H33"/>
    <mergeCell ref="A4:A5"/>
    <mergeCell ref="A33:A34"/>
  </mergeCells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38"/>
  <sheetViews>
    <sheetView workbookViewId="0"/>
  </sheetViews>
  <sheetFormatPr defaultRowHeight="13.5"/>
  <cols>
    <col min="1" max="1" width="5.625" style="2" customWidth="1"/>
    <col min="2" max="2" width="10.625" style="2" customWidth="1"/>
    <col min="3" max="3" width="9" style="2" customWidth="1"/>
    <col min="4" max="4" width="13.25" style="2" bestFit="1" customWidth="1"/>
    <col min="5" max="5" width="13" style="2" bestFit="1" customWidth="1"/>
    <col min="6" max="6" width="9.625" style="2" bestFit="1" customWidth="1"/>
    <col min="7" max="7" width="13.25" style="2" bestFit="1" customWidth="1"/>
    <col min="8" max="8" width="13" style="2" bestFit="1" customWidth="1"/>
    <col min="9" max="9" width="10.625" style="2" customWidth="1"/>
    <col min="10" max="10" width="9" style="2" customWidth="1"/>
    <col min="11" max="11" width="9.375" style="2" bestFit="1" customWidth="1"/>
    <col min="12" max="16384" width="9" style="2" customWidth="1"/>
  </cols>
  <sheetData>
    <row r="1" spans="1:9" ht="14.25">
      <c r="A1" s="4" t="s">
        <v>59</v>
      </c>
    </row>
    <row r="2" spans="1:9" ht="14.25">
      <c r="I2" s="35"/>
    </row>
    <row r="3" spans="1:9" s="3" customFormat="1" ht="19.5" customHeight="1">
      <c r="A3" s="5" t="s">
        <v>0</v>
      </c>
      <c r="B3" s="50"/>
      <c r="C3" s="50"/>
      <c r="D3" s="50" t="s">
        <v>182</v>
      </c>
      <c r="E3" s="50"/>
      <c r="F3" s="50" t="s">
        <v>183</v>
      </c>
      <c r="G3" s="50"/>
      <c r="H3" s="50" t="s">
        <v>60</v>
      </c>
      <c r="I3" s="31"/>
    </row>
    <row r="4" spans="1:9" s="3" customFormat="1" ht="19.5" customHeight="1">
      <c r="A4" s="6" t="s">
        <v>90</v>
      </c>
      <c r="B4" s="51"/>
      <c r="C4" s="51"/>
      <c r="D4" s="59">
        <f>SUM(D5:E9)</f>
        <v>5089551</v>
      </c>
      <c r="E4" s="68"/>
      <c r="F4" s="71">
        <v>0.65100000000000002</v>
      </c>
      <c r="G4" s="71"/>
      <c r="H4" s="81">
        <f t="shared" ref="H4:H21" si="0">D4*1000/14262</f>
        <v>356860.95919225918</v>
      </c>
      <c r="I4" s="85"/>
    </row>
    <row r="5" spans="1:9" s="3" customFormat="1" ht="19.5" customHeight="1">
      <c r="A5" s="44" t="s">
        <v>184</v>
      </c>
      <c r="B5" s="52" t="s">
        <v>186</v>
      </c>
      <c r="C5" s="52"/>
      <c r="D5" s="60">
        <v>1281134</v>
      </c>
      <c r="E5" s="69"/>
      <c r="F5" s="72">
        <f>D5/$D$21</f>
        <v>0.15666287462325665</v>
      </c>
      <c r="G5" s="72"/>
      <c r="H5" s="82">
        <f t="shared" si="0"/>
        <v>89828.495302201656</v>
      </c>
      <c r="I5" s="86"/>
    </row>
    <row r="6" spans="1:9" s="3" customFormat="1" ht="19.5" customHeight="1">
      <c r="A6" s="44"/>
      <c r="B6" s="53" t="s">
        <v>70</v>
      </c>
      <c r="C6" s="53"/>
      <c r="D6" s="60">
        <v>1362308</v>
      </c>
      <c r="E6" s="69"/>
      <c r="F6" s="72">
        <f>D6/$D$21</f>
        <v>0.16658919941415926</v>
      </c>
      <c r="G6" s="72"/>
      <c r="H6" s="83">
        <f t="shared" si="0"/>
        <v>95520.123404852056</v>
      </c>
      <c r="I6" s="87"/>
    </row>
    <row r="7" spans="1:9" s="3" customFormat="1" ht="19.5" customHeight="1">
      <c r="A7" s="44"/>
      <c r="B7" s="53" t="s">
        <v>187</v>
      </c>
      <c r="C7" s="53"/>
      <c r="D7" s="60">
        <v>140088</v>
      </c>
      <c r="E7" s="69"/>
      <c r="F7" s="72">
        <f>D7/$D$21</f>
        <v>1.7130595847290583e-002</v>
      </c>
      <c r="G7" s="72"/>
      <c r="H7" s="83">
        <f t="shared" si="0"/>
        <v>9822.4652923853591</v>
      </c>
      <c r="I7" s="87"/>
    </row>
    <row r="8" spans="1:9" s="3" customFormat="1" ht="19.5" customHeight="1">
      <c r="A8" s="44"/>
      <c r="B8" s="53" t="s">
        <v>188</v>
      </c>
      <c r="C8" s="53"/>
      <c r="D8" s="60">
        <v>923670</v>
      </c>
      <c r="E8" s="69"/>
      <c r="F8" s="72">
        <f>D8/$D$21</f>
        <v>0.11295055583823664</v>
      </c>
      <c r="G8" s="72"/>
      <c r="H8" s="83">
        <f t="shared" si="0"/>
        <v>64764.408918805217</v>
      </c>
      <c r="I8" s="87"/>
    </row>
    <row r="9" spans="1:9" s="3" customFormat="1" ht="19.5" customHeight="1">
      <c r="A9" s="44"/>
      <c r="B9" s="54" t="s">
        <v>189</v>
      </c>
      <c r="C9" s="54"/>
      <c r="D9" s="60">
        <v>1382351</v>
      </c>
      <c r="E9" s="69"/>
      <c r="F9" s="73">
        <f>D9/$D$21</f>
        <v>0.16904014833603154</v>
      </c>
      <c r="G9" s="73"/>
      <c r="H9" s="83">
        <f t="shared" si="0"/>
        <v>96925.466274014863</v>
      </c>
      <c r="I9" s="87"/>
    </row>
    <row r="10" spans="1:9" s="3" customFormat="1" ht="19.5" customHeight="1">
      <c r="A10" s="6" t="s">
        <v>171</v>
      </c>
      <c r="B10" s="51"/>
      <c r="C10" s="51"/>
      <c r="D10" s="59">
        <f>SUM(D11:E15)</f>
        <v>1083741</v>
      </c>
      <c r="E10" s="68"/>
      <c r="F10" s="73">
        <v>0.13</v>
      </c>
      <c r="G10" s="80"/>
      <c r="H10" s="81">
        <f t="shared" si="0"/>
        <v>75988.010096760627</v>
      </c>
      <c r="I10" s="85"/>
    </row>
    <row r="11" spans="1:9" s="3" customFormat="1" ht="19.5" customHeight="1">
      <c r="A11" s="44" t="s">
        <v>184</v>
      </c>
      <c r="B11" s="52" t="s">
        <v>190</v>
      </c>
      <c r="C11" s="52"/>
      <c r="D11" s="60">
        <v>580298</v>
      </c>
      <c r="E11" s="69"/>
      <c r="F11" s="74">
        <f>D11/$D$21</f>
        <v>7.0961470711203178e-002</v>
      </c>
      <c r="G11" s="74"/>
      <c r="H11" s="82">
        <f t="shared" si="0"/>
        <v>40688.402748562614</v>
      </c>
      <c r="I11" s="86"/>
    </row>
    <row r="12" spans="1:9" s="3" customFormat="1" ht="19.5" customHeight="1">
      <c r="A12" s="44"/>
      <c r="B12" s="53" t="s">
        <v>191</v>
      </c>
      <c r="C12" s="53"/>
      <c r="D12" s="60">
        <v>461506</v>
      </c>
      <c r="E12" s="69"/>
      <c r="F12" s="72">
        <f>D12/$D$21</f>
        <v>5.6435046307318888e-002</v>
      </c>
      <c r="G12" s="72"/>
      <c r="H12" s="83">
        <f t="shared" si="0"/>
        <v>32359.13616603562</v>
      </c>
      <c r="I12" s="87"/>
    </row>
    <row r="13" spans="1:9" s="3" customFormat="1" ht="19.5" customHeight="1">
      <c r="A13" s="44"/>
      <c r="B13" s="53" t="s">
        <v>192</v>
      </c>
      <c r="C13" s="53"/>
      <c r="D13" s="60">
        <v>0</v>
      </c>
      <c r="E13" s="69"/>
      <c r="F13" s="72">
        <f>D13/$D$21</f>
        <v>0</v>
      </c>
      <c r="G13" s="72"/>
      <c r="H13" s="83">
        <f t="shared" si="0"/>
        <v>0</v>
      </c>
      <c r="I13" s="87"/>
    </row>
    <row r="14" spans="1:9" s="3" customFormat="1" ht="19.5" customHeight="1">
      <c r="A14" s="44"/>
      <c r="B14" s="53" t="s">
        <v>194</v>
      </c>
      <c r="C14" s="53"/>
      <c r="D14" s="60">
        <v>18880</v>
      </c>
      <c r="E14" s="69"/>
      <c r="F14" s="75">
        <v>4.0000000000000001e-003</v>
      </c>
      <c r="G14" s="75"/>
      <c r="H14" s="83">
        <f t="shared" si="0"/>
        <v>1323.7975038564016</v>
      </c>
      <c r="I14" s="87"/>
    </row>
    <row r="15" spans="1:9" s="3" customFormat="1" ht="19.5" customHeight="1">
      <c r="A15" s="44"/>
      <c r="B15" s="54" t="s">
        <v>155</v>
      </c>
      <c r="C15" s="54"/>
      <c r="D15" s="61">
        <v>23057</v>
      </c>
      <c r="E15" s="70"/>
      <c r="F15" s="73">
        <f t="shared" ref="F15:F20" si="1">D15/$D$21</f>
        <v>2.819514508387435e-003</v>
      </c>
      <c r="G15" s="73"/>
      <c r="H15" s="83">
        <f t="shared" si="0"/>
        <v>1616.673678305988</v>
      </c>
      <c r="I15" s="87"/>
    </row>
    <row r="16" spans="1:9" s="3" customFormat="1" ht="19.5" customHeight="1">
      <c r="A16" s="45" t="s">
        <v>21</v>
      </c>
      <c r="B16" s="52"/>
      <c r="C16" s="52"/>
      <c r="D16" s="60">
        <v>769592</v>
      </c>
      <c r="E16" s="69"/>
      <c r="F16" s="72">
        <f t="shared" si="1"/>
        <v>9.4109199355462678e-002</v>
      </c>
      <c r="G16" s="72"/>
      <c r="H16" s="82">
        <f t="shared" si="0"/>
        <v>53961.015285373724</v>
      </c>
      <c r="I16" s="86"/>
    </row>
    <row r="17" spans="1:11" s="3" customFormat="1" ht="19.5" customHeight="1">
      <c r="A17" s="7" t="s">
        <v>195</v>
      </c>
      <c r="B17" s="53"/>
      <c r="C17" s="53"/>
      <c r="D17" s="60">
        <v>484635</v>
      </c>
      <c r="E17" s="69"/>
      <c r="F17" s="72">
        <f t="shared" si="1"/>
        <v>5.9263365302179148e-002</v>
      </c>
      <c r="G17" s="72"/>
      <c r="H17" s="83">
        <f t="shared" si="0"/>
        <v>33980.858224652926</v>
      </c>
      <c r="I17" s="87"/>
    </row>
    <row r="18" spans="1:11" s="3" customFormat="1" ht="19.5" customHeight="1">
      <c r="A18" s="7" t="s">
        <v>132</v>
      </c>
      <c r="B18" s="53"/>
      <c r="C18" s="53"/>
      <c r="D18" s="60">
        <v>0</v>
      </c>
      <c r="E18" s="69"/>
      <c r="F18" s="72">
        <f t="shared" si="1"/>
        <v>0</v>
      </c>
      <c r="G18" s="72"/>
      <c r="H18" s="83">
        <f t="shared" si="0"/>
        <v>0</v>
      </c>
      <c r="I18" s="87"/>
    </row>
    <row r="19" spans="1:11" s="3" customFormat="1" ht="19.5" customHeight="1">
      <c r="A19" s="7" t="s">
        <v>122</v>
      </c>
      <c r="B19" s="53"/>
      <c r="C19" s="53"/>
      <c r="D19" s="60">
        <v>100000</v>
      </c>
      <c r="E19" s="69"/>
      <c r="F19" s="72">
        <f t="shared" si="1"/>
        <v>1.2228453434477317e-002</v>
      </c>
      <c r="G19" s="72"/>
      <c r="H19" s="83">
        <f t="shared" si="0"/>
        <v>7011.6393212733137</v>
      </c>
      <c r="I19" s="87"/>
    </row>
    <row r="20" spans="1:11" s="3" customFormat="1" ht="19.5" customHeight="1">
      <c r="A20" s="12" t="s">
        <v>196</v>
      </c>
      <c r="B20" s="54"/>
      <c r="C20" s="54"/>
      <c r="D20" s="61">
        <v>650130</v>
      </c>
      <c r="E20" s="70"/>
      <c r="F20" s="73">
        <f t="shared" si="1"/>
        <v>7.9500844313567381e-002</v>
      </c>
      <c r="G20" s="73"/>
      <c r="H20" s="83">
        <f t="shared" si="0"/>
        <v>45584.770719394197</v>
      </c>
      <c r="I20" s="87"/>
    </row>
    <row r="21" spans="1:11" s="43" customFormat="1" ht="19.5" customHeight="1">
      <c r="A21" s="46" t="s">
        <v>72</v>
      </c>
      <c r="B21" s="55"/>
      <c r="C21" s="55"/>
      <c r="D21" s="62">
        <f>SUM(D16:E20)+D4+D10</f>
        <v>8177649</v>
      </c>
      <c r="E21" s="62"/>
      <c r="F21" s="76">
        <v>1</v>
      </c>
      <c r="G21" s="76"/>
      <c r="H21" s="84">
        <f t="shared" si="0"/>
        <v>573387.25283971394</v>
      </c>
      <c r="I21" s="88"/>
      <c r="K21" s="92"/>
    </row>
    <row r="22" spans="1:11">
      <c r="A22" s="2" t="s">
        <v>45</v>
      </c>
      <c r="D22" s="2" t="s">
        <v>217</v>
      </c>
      <c r="K22" s="93"/>
    </row>
    <row r="27" spans="1:11" ht="14.25">
      <c r="A27" s="4" t="s">
        <v>106</v>
      </c>
    </row>
    <row r="28" spans="1:11" ht="14.25">
      <c r="I28" s="35" t="s">
        <v>147</v>
      </c>
    </row>
    <row r="29" spans="1:11" s="3" customFormat="1" ht="19.5" customHeight="1">
      <c r="A29" s="47" t="s">
        <v>40</v>
      </c>
      <c r="B29" s="56"/>
      <c r="C29" s="56"/>
      <c r="D29" s="50" t="s">
        <v>197</v>
      </c>
      <c r="E29" s="50"/>
      <c r="F29" s="50"/>
      <c r="G29" s="50" t="s">
        <v>198</v>
      </c>
      <c r="H29" s="50"/>
      <c r="I29" s="31"/>
    </row>
    <row r="30" spans="1:11" s="3" customFormat="1" ht="27">
      <c r="A30" s="48"/>
      <c r="B30" s="57"/>
      <c r="C30" s="57"/>
      <c r="D30" s="63" t="s">
        <v>207</v>
      </c>
      <c r="E30" s="63" t="s">
        <v>212</v>
      </c>
      <c r="F30" s="77" t="s">
        <v>149</v>
      </c>
      <c r="G30" s="63" t="s">
        <v>208</v>
      </c>
      <c r="H30" s="63" t="s">
        <v>212</v>
      </c>
      <c r="I30" s="89" t="s">
        <v>149</v>
      </c>
    </row>
    <row r="31" spans="1:11" s="3" customFormat="1" ht="19.5" customHeight="1">
      <c r="A31" s="7" t="s">
        <v>71</v>
      </c>
      <c r="B31" s="53"/>
      <c r="C31" s="53"/>
      <c r="D31" s="64">
        <v>1675596</v>
      </c>
      <c r="E31" s="64">
        <v>1605295</v>
      </c>
      <c r="F31" s="78">
        <f t="shared" ref="F31:F37" si="2">((E31/D31)-1)*100</f>
        <v>-4.1955817512097209</v>
      </c>
      <c r="G31" s="64">
        <v>1623438</v>
      </c>
      <c r="H31" s="64">
        <v>1565723</v>
      </c>
      <c r="I31" s="90">
        <f t="shared" ref="I31:I37" si="3">((H31/G31)-1)*100</f>
        <v>-3.5551095884166828</v>
      </c>
      <c r="K31" s="94"/>
    </row>
    <row r="32" spans="1:11" s="3" customFormat="1" ht="19.5" customHeight="1">
      <c r="A32" s="7" t="s">
        <v>199</v>
      </c>
      <c r="B32" s="53"/>
      <c r="C32" s="53"/>
      <c r="D32" s="65">
        <v>191254</v>
      </c>
      <c r="E32" s="65">
        <v>197653</v>
      </c>
      <c r="F32" s="78">
        <f t="shared" si="2"/>
        <v>3.3458123751660018</v>
      </c>
      <c r="G32" s="65">
        <v>187100</v>
      </c>
      <c r="H32" s="65">
        <v>193117</v>
      </c>
      <c r="I32" s="90">
        <f t="shared" si="3"/>
        <v>3.2159273115980769</v>
      </c>
      <c r="K32" s="94"/>
    </row>
    <row r="33" spans="1:11" s="3" customFormat="1" ht="19.5" customHeight="1">
      <c r="A33" s="7" t="s">
        <v>200</v>
      </c>
      <c r="B33" s="53"/>
      <c r="C33" s="53"/>
      <c r="D33" s="66">
        <v>1826979</v>
      </c>
      <c r="E33" s="66">
        <v>1820360</v>
      </c>
      <c r="F33" s="78">
        <f t="shared" si="2"/>
        <v>-0.36229206794385904</v>
      </c>
      <c r="G33" s="66">
        <v>1761847</v>
      </c>
      <c r="H33" s="66">
        <v>1712529</v>
      </c>
      <c r="I33" s="90">
        <f t="shared" si="3"/>
        <v>-2.7992214988021069</v>
      </c>
      <c r="K33" s="94"/>
    </row>
    <row r="34" spans="1:11" s="3" customFormat="1" ht="19.5" customHeight="1">
      <c r="A34" s="7" t="s">
        <v>201</v>
      </c>
      <c r="B34" s="53"/>
      <c r="C34" s="53"/>
      <c r="D34" s="66">
        <v>18588</v>
      </c>
      <c r="E34" s="66">
        <v>18837</v>
      </c>
      <c r="F34" s="78">
        <f t="shared" si="2"/>
        <v>1.3395739186571998</v>
      </c>
      <c r="G34" s="66">
        <v>271</v>
      </c>
      <c r="H34" s="66">
        <v>324</v>
      </c>
      <c r="I34" s="90">
        <f t="shared" si="3"/>
        <v>19.55719557195572</v>
      </c>
      <c r="K34" s="94"/>
    </row>
    <row r="35" spans="1:11" s="3" customFormat="1" ht="19.5" customHeight="1">
      <c r="A35" s="7" t="s">
        <v>185</v>
      </c>
      <c r="B35" s="53"/>
      <c r="C35" s="53"/>
      <c r="D35" s="66">
        <v>13807</v>
      </c>
      <c r="E35" s="66">
        <v>13751</v>
      </c>
      <c r="F35" s="78">
        <f t="shared" si="2"/>
        <v>-0.40559136669805484</v>
      </c>
      <c r="G35" s="66">
        <v>137</v>
      </c>
      <c r="H35" s="66">
        <v>194</v>
      </c>
      <c r="I35" s="90">
        <f t="shared" si="3"/>
        <v>41.605839416058402</v>
      </c>
      <c r="K35" s="94"/>
    </row>
    <row r="36" spans="1:11" s="3" customFormat="1" ht="19.5" customHeight="1">
      <c r="A36" s="7" t="s">
        <v>202</v>
      </c>
      <c r="B36" s="53"/>
      <c r="C36" s="53"/>
      <c r="D36" s="66">
        <v>15818</v>
      </c>
      <c r="E36" s="66">
        <v>16477</v>
      </c>
      <c r="F36" s="78">
        <f t="shared" si="2"/>
        <v>4.1661398406878325</v>
      </c>
      <c r="G36" s="66">
        <v>3549</v>
      </c>
      <c r="H36" s="66">
        <v>3211</v>
      </c>
      <c r="I36" s="90">
        <f t="shared" si="3"/>
        <v>-9.5238095238095237</v>
      </c>
      <c r="K36" s="94"/>
    </row>
    <row r="37" spans="1:11" s="3" customFormat="1" ht="19.5" customHeight="1">
      <c r="A37" s="49" t="s">
        <v>203</v>
      </c>
      <c r="B37" s="58"/>
      <c r="C37" s="58"/>
      <c r="D37" s="67">
        <v>2626</v>
      </c>
      <c r="E37" s="67">
        <v>2498</v>
      </c>
      <c r="F37" s="79">
        <f t="shared" si="2"/>
        <v>-4.8743335872048714</v>
      </c>
      <c r="G37" s="67">
        <v>2626</v>
      </c>
      <c r="H37" s="67">
        <v>1998</v>
      </c>
      <c r="I37" s="91">
        <f t="shared" si="3"/>
        <v>-23.914699162223918</v>
      </c>
      <c r="K37" s="94"/>
    </row>
    <row r="38" spans="1:11">
      <c r="A38" s="2" t="s">
        <v>45</v>
      </c>
    </row>
  </sheetData>
  <mergeCells count="88">
    <mergeCell ref="A3:C3"/>
    <mergeCell ref="D3:E3"/>
    <mergeCell ref="F3:G3"/>
    <mergeCell ref="H3:I3"/>
    <mergeCell ref="A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A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A16:C16"/>
    <mergeCell ref="D16:E16"/>
    <mergeCell ref="F16:G16"/>
    <mergeCell ref="H16:I16"/>
    <mergeCell ref="A17:C17"/>
    <mergeCell ref="D17:E17"/>
    <mergeCell ref="F17:G17"/>
    <mergeCell ref="H17:I17"/>
    <mergeCell ref="A18:C18"/>
    <mergeCell ref="D18:E18"/>
    <mergeCell ref="F18:G18"/>
    <mergeCell ref="H18:I18"/>
    <mergeCell ref="A19:C19"/>
    <mergeCell ref="D19:E19"/>
    <mergeCell ref="F19:G19"/>
    <mergeCell ref="H19:I19"/>
    <mergeCell ref="A20:C20"/>
    <mergeCell ref="D20:E20"/>
    <mergeCell ref="F20:G20"/>
    <mergeCell ref="H20:I20"/>
    <mergeCell ref="A21:C21"/>
    <mergeCell ref="D21:E21"/>
    <mergeCell ref="F21:G21"/>
    <mergeCell ref="H21:I21"/>
    <mergeCell ref="D29:F29"/>
    <mergeCell ref="G29:I29"/>
    <mergeCell ref="A31:C31"/>
    <mergeCell ref="A32:C32"/>
    <mergeCell ref="A33:C33"/>
    <mergeCell ref="A34:C34"/>
    <mergeCell ref="A35:C35"/>
    <mergeCell ref="A36:C36"/>
    <mergeCell ref="A37:C37"/>
    <mergeCell ref="A5:A9"/>
    <mergeCell ref="A11:A15"/>
    <mergeCell ref="A29:C30"/>
  </mergeCells>
  <phoneticPr fontId="2"/>
  <pageMargins left="0.51181102362204722" right="0.31496062992125984" top="0.74803149606299213" bottom="0.74803149606299213" header="0.31496062992125984" footer="0.31496062992125984"/>
  <pageSetup paperSize="9" scale="98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1"/>
  <sheetViews>
    <sheetView workbookViewId="0"/>
  </sheetViews>
  <sheetFormatPr defaultRowHeight="13.5"/>
  <cols>
    <col min="1" max="1" width="5.75" style="95" customWidth="1"/>
    <col min="2" max="2" width="24.375" style="95" customWidth="1"/>
    <col min="3" max="3" width="14.625" style="95" customWidth="1"/>
    <col min="4" max="4" width="8.625" style="95" customWidth="1"/>
    <col min="5" max="5" width="14" style="95" customWidth="1"/>
    <col min="6" max="6" width="8.625" style="95" customWidth="1"/>
    <col min="7" max="7" width="10.375" style="95" customWidth="1"/>
    <col min="8" max="16384" width="9" style="95" customWidth="1"/>
  </cols>
  <sheetData>
    <row r="1" spans="1:7" s="96" customFormat="1" ht="14.25">
      <c r="A1" s="98" t="s">
        <v>64</v>
      </c>
    </row>
    <row r="2" spans="1:7" s="96" customFormat="1" ht="14.25">
      <c r="G2" s="35"/>
    </row>
    <row r="3" spans="1:7" s="3" customFormat="1" ht="24.95" customHeight="1">
      <c r="A3" s="5" t="s">
        <v>65</v>
      </c>
      <c r="B3" s="50"/>
      <c r="C3" s="31" t="s">
        <v>209</v>
      </c>
      <c r="D3" s="5"/>
      <c r="E3" s="31" t="s">
        <v>213</v>
      </c>
      <c r="F3" s="32"/>
      <c r="G3" s="32"/>
    </row>
    <row r="4" spans="1:7" s="3" customFormat="1" ht="33" customHeight="1">
      <c r="A4" s="6"/>
      <c r="B4" s="51"/>
      <c r="C4" s="51" t="s">
        <v>48</v>
      </c>
      <c r="D4" s="15" t="s">
        <v>67</v>
      </c>
      <c r="E4" s="51" t="s">
        <v>48</v>
      </c>
      <c r="F4" s="15" t="s">
        <v>67</v>
      </c>
      <c r="G4" s="118" t="s">
        <v>2</v>
      </c>
    </row>
    <row r="5" spans="1:7" s="3" customFormat="1" ht="24.95" customHeight="1">
      <c r="A5" s="99" t="s">
        <v>15</v>
      </c>
      <c r="B5" s="52" t="s">
        <v>23</v>
      </c>
      <c r="C5" s="105">
        <v>302607</v>
      </c>
      <c r="D5" s="111">
        <f>ROUND(C5/$C$9,4)*100</f>
        <v>18.060000000000002</v>
      </c>
      <c r="E5" s="105">
        <v>281649</v>
      </c>
      <c r="F5" s="111">
        <f>ROUND(E5/$E$9,4)*100</f>
        <v>17.54</v>
      </c>
      <c r="G5" s="90">
        <f>(E5-C5)/C5*100</f>
        <v>-6.9258146705132404</v>
      </c>
    </row>
    <row r="6" spans="1:7" s="3" customFormat="1" ht="24.95" customHeight="1">
      <c r="A6" s="100"/>
      <c r="B6" s="53" t="s">
        <v>68</v>
      </c>
      <c r="C6" s="106">
        <v>1158715</v>
      </c>
      <c r="D6" s="112">
        <f>ROUND(C6/$C$9,4)*100</f>
        <v>69.150000000000006</v>
      </c>
      <c r="E6" s="106">
        <v>1120216</v>
      </c>
      <c r="F6" s="112">
        <f>ROUND(E6/$E$9,4)*100</f>
        <v>69.78</v>
      </c>
      <c r="G6" s="90">
        <f>(E6-C6)/C6*100</f>
        <v>-3.3225599047220409</v>
      </c>
    </row>
    <row r="7" spans="1:7" s="3" customFormat="1" ht="24.95" customHeight="1">
      <c r="A7" s="100"/>
      <c r="B7" s="53" t="s">
        <v>69</v>
      </c>
      <c r="C7" s="106">
        <v>0</v>
      </c>
      <c r="D7" s="112">
        <f>ROUND(C7/$C$9,4)*100</f>
        <v>0</v>
      </c>
      <c r="E7" s="106">
        <v>0</v>
      </c>
      <c r="F7" s="112">
        <f>ROUND(E7/$E$9,4)*100</f>
        <v>0</v>
      </c>
      <c r="G7" s="90" t="s">
        <v>112</v>
      </c>
    </row>
    <row r="8" spans="1:7" s="3" customFormat="1" ht="24.95" customHeight="1">
      <c r="A8" s="100"/>
      <c r="B8" s="54" t="s">
        <v>28</v>
      </c>
      <c r="C8" s="107">
        <v>214274</v>
      </c>
      <c r="D8" s="113">
        <f>ROUND(C8/$C$9,4)*100</f>
        <v>12.79</v>
      </c>
      <c r="E8" s="107">
        <v>203430</v>
      </c>
      <c r="F8" s="113">
        <f>ROUND(E8/$E$9,4)*100</f>
        <v>12.67</v>
      </c>
      <c r="G8" s="90">
        <f t="shared" ref="G8:G15" si="0">(E8-C8)/C8*100</f>
        <v>-5.0608099909461721</v>
      </c>
    </row>
    <row r="9" spans="1:7" s="3" customFormat="1" ht="24.95" customHeight="1">
      <c r="A9" s="101"/>
      <c r="B9" s="54" t="s">
        <v>72</v>
      </c>
      <c r="C9" s="107">
        <f>SUM(C5:C8)</f>
        <v>1675596</v>
      </c>
      <c r="D9" s="111">
        <f>SUM(D5:D8)</f>
        <v>100.00000000000001</v>
      </c>
      <c r="E9" s="107">
        <f>SUM(E5:E8)</f>
        <v>1605295</v>
      </c>
      <c r="F9" s="111">
        <f>SUM(F5:F8)</f>
        <v>99.99</v>
      </c>
      <c r="G9" s="119">
        <f t="shared" si="0"/>
        <v>-4.1955817512097191</v>
      </c>
    </row>
    <row r="10" spans="1:7" s="3" customFormat="1" ht="24.95" customHeight="1">
      <c r="A10" s="100" t="s">
        <v>75</v>
      </c>
      <c r="B10" s="53" t="s">
        <v>11</v>
      </c>
      <c r="C10" s="106">
        <v>44514</v>
      </c>
      <c r="D10" s="111">
        <f>ROUND(C10/$C$15,4)*100</f>
        <v>2.74</v>
      </c>
      <c r="E10" s="106">
        <v>45194</v>
      </c>
      <c r="F10" s="111">
        <f>ROUND(E10/$E$15,4)*100</f>
        <v>2.8899999999999997</v>
      </c>
      <c r="G10" s="90">
        <f t="shared" si="0"/>
        <v>1.5276092914588668</v>
      </c>
    </row>
    <row r="11" spans="1:7" s="3" customFormat="1" ht="24.95" customHeight="1">
      <c r="A11" s="100"/>
      <c r="B11" s="53" t="s">
        <v>17</v>
      </c>
      <c r="C11" s="106">
        <v>1148465</v>
      </c>
      <c r="D11" s="112">
        <f>ROUND(C11/$C$15,4)*100</f>
        <v>70.740000000000009</v>
      </c>
      <c r="E11" s="106">
        <v>1105307</v>
      </c>
      <c r="F11" s="112">
        <f>ROUND(E11/$E$15,4)*100</f>
        <v>70.59</v>
      </c>
      <c r="G11" s="90">
        <f t="shared" si="0"/>
        <v>-3.7578855254622479</v>
      </c>
    </row>
    <row r="12" spans="1:7" s="3" customFormat="1" ht="24.95" customHeight="1">
      <c r="A12" s="100"/>
      <c r="B12" s="53" t="s">
        <v>76</v>
      </c>
      <c r="C12" s="106">
        <v>404692</v>
      </c>
      <c r="D12" s="112">
        <f>ROUND(C12/$C$15,4)*100</f>
        <v>24.93</v>
      </c>
      <c r="E12" s="106">
        <v>387416</v>
      </c>
      <c r="F12" s="112">
        <f>ROUND(E12/$E$15,4)*100</f>
        <v>24.74</v>
      </c>
      <c r="G12" s="90">
        <f t="shared" si="0"/>
        <v>-4.2689255038399567</v>
      </c>
    </row>
    <row r="13" spans="1:7" s="3" customFormat="1" ht="24.95" customHeight="1">
      <c r="A13" s="100"/>
      <c r="B13" s="53" t="s">
        <v>51</v>
      </c>
      <c r="C13" s="106">
        <v>22573</v>
      </c>
      <c r="D13" s="112">
        <f>ROUND(C13/$C$15,4)*100</f>
        <v>1.39</v>
      </c>
      <c r="E13" s="106">
        <v>21915</v>
      </c>
      <c r="F13" s="112">
        <f>ROUND(E13/$E$15,4)*100</f>
        <v>1.4</v>
      </c>
      <c r="G13" s="90">
        <f t="shared" si="0"/>
        <v>-2.9149869312895937</v>
      </c>
    </row>
    <row r="14" spans="1:7" s="3" customFormat="1" ht="24.95" customHeight="1">
      <c r="A14" s="100"/>
      <c r="B14" s="54" t="s">
        <v>63</v>
      </c>
      <c r="C14" s="107">
        <v>3193</v>
      </c>
      <c r="D14" s="113">
        <f>ROUND(C14/$C$15,4)*100</f>
        <v>0.2</v>
      </c>
      <c r="E14" s="107">
        <v>5891</v>
      </c>
      <c r="F14" s="113">
        <f>ROUND(E14/$E$15,4)*100</f>
        <v>0.38</v>
      </c>
      <c r="G14" s="90">
        <f t="shared" si="0"/>
        <v>84.497337926714692</v>
      </c>
    </row>
    <row r="15" spans="1:7" s="3" customFormat="1" ht="24.95" customHeight="1">
      <c r="A15" s="102"/>
      <c r="B15" s="58" t="s">
        <v>72</v>
      </c>
      <c r="C15" s="62">
        <f>SUM(C10:C14)</f>
        <v>1623437</v>
      </c>
      <c r="D15" s="114">
        <f>SUM(D10:D14)</f>
        <v>100</v>
      </c>
      <c r="E15" s="62">
        <f>SUM(E10:E14)</f>
        <v>1565723</v>
      </c>
      <c r="F15" s="114">
        <f>SUM(F10:F14)</f>
        <v>100</v>
      </c>
      <c r="G15" s="120">
        <f t="shared" si="0"/>
        <v>-3.5550501805736845</v>
      </c>
    </row>
    <row r="16" spans="1:7" s="96" customFormat="1">
      <c r="A16" s="96" t="s">
        <v>31</v>
      </c>
    </row>
    <row r="17" spans="1:7" s="96" customFormat="1">
      <c r="A17" s="103"/>
      <c r="B17" s="103"/>
      <c r="C17" s="103"/>
      <c r="D17" s="103"/>
      <c r="E17" s="103"/>
      <c r="F17" s="103"/>
      <c r="G17" s="103"/>
    </row>
    <row r="19" spans="1:7" ht="14.25">
      <c r="A19" s="96" t="s">
        <v>77</v>
      </c>
      <c r="B19" s="96"/>
      <c r="C19" s="96"/>
      <c r="D19" s="96"/>
      <c r="E19" s="96"/>
      <c r="F19" s="96"/>
      <c r="G19" s="96"/>
    </row>
    <row r="20" spans="1:7" s="97" customFormat="1" ht="24.95" customHeight="1">
      <c r="A20" s="32" t="s">
        <v>78</v>
      </c>
      <c r="B20" s="5"/>
      <c r="C20" s="31" t="s">
        <v>209</v>
      </c>
      <c r="D20" s="5"/>
      <c r="E20" s="31" t="s">
        <v>213</v>
      </c>
      <c r="F20" s="5"/>
      <c r="G20" s="31" t="s">
        <v>54</v>
      </c>
    </row>
    <row r="21" spans="1:7" s="97" customFormat="1" ht="20.100000000000001" customHeight="1">
      <c r="A21" s="39" t="s">
        <v>74</v>
      </c>
      <c r="B21" s="7"/>
      <c r="C21" s="105">
        <v>2216</v>
      </c>
      <c r="D21" s="105"/>
      <c r="E21" s="105">
        <v>2154</v>
      </c>
      <c r="F21" s="105"/>
      <c r="G21" s="121" t="s">
        <v>7</v>
      </c>
    </row>
    <row r="22" spans="1:7" s="97" customFormat="1" ht="20.100000000000001" customHeight="1">
      <c r="A22" s="39" t="s">
        <v>1</v>
      </c>
      <c r="B22" s="7"/>
      <c r="C22" s="106">
        <v>3595</v>
      </c>
      <c r="D22" s="106"/>
      <c r="E22" s="106">
        <v>3429</v>
      </c>
      <c r="F22" s="106"/>
      <c r="G22" s="121" t="s">
        <v>79</v>
      </c>
    </row>
    <row r="23" spans="1:7" s="97" customFormat="1" ht="20.100000000000001" customHeight="1">
      <c r="A23" s="39" t="s">
        <v>80</v>
      </c>
      <c r="B23" s="7"/>
      <c r="C23" s="106">
        <v>197212</v>
      </c>
      <c r="D23" s="106"/>
      <c r="E23" s="106">
        <v>183257</v>
      </c>
      <c r="F23" s="106"/>
      <c r="G23" s="121" t="s">
        <v>81</v>
      </c>
    </row>
    <row r="24" spans="1:7" s="97" customFormat="1" ht="20.100000000000001" customHeight="1">
      <c r="A24" s="39" t="s">
        <v>66</v>
      </c>
      <c r="B24" s="7"/>
      <c r="C24" s="106">
        <v>88994</v>
      </c>
      <c r="D24" s="106"/>
      <c r="E24" s="106">
        <v>85077</v>
      </c>
      <c r="F24" s="106"/>
      <c r="G24" s="121" t="s">
        <v>82</v>
      </c>
    </row>
    <row r="25" spans="1:7" s="97" customFormat="1" ht="20.100000000000001" customHeight="1">
      <c r="A25" s="39" t="s">
        <v>83</v>
      </c>
      <c r="B25" s="7"/>
      <c r="C25" s="106">
        <v>54857</v>
      </c>
      <c r="D25" s="106"/>
      <c r="E25" s="106">
        <v>53443</v>
      </c>
      <c r="F25" s="106"/>
      <c r="G25" s="121" t="s">
        <v>82</v>
      </c>
    </row>
    <row r="26" spans="1:7" s="97" customFormat="1" ht="20.100000000000001" customHeight="1">
      <c r="A26" s="104" t="s">
        <v>84</v>
      </c>
      <c r="B26" s="49"/>
      <c r="C26" s="62">
        <v>319462</v>
      </c>
      <c r="D26" s="62"/>
      <c r="E26" s="62">
        <v>317381</v>
      </c>
      <c r="F26" s="62"/>
      <c r="G26" s="122" t="s">
        <v>82</v>
      </c>
    </row>
    <row r="29" spans="1:7" ht="14.25">
      <c r="A29" s="96" t="s">
        <v>86</v>
      </c>
      <c r="B29" s="96"/>
      <c r="C29" s="96"/>
      <c r="D29" s="96"/>
      <c r="E29" s="96"/>
      <c r="F29" s="96"/>
      <c r="G29" s="96"/>
    </row>
    <row r="30" spans="1:7" s="97" customFormat="1" ht="24.95" customHeight="1">
      <c r="A30" s="32" t="s">
        <v>78</v>
      </c>
      <c r="B30" s="5"/>
      <c r="C30" s="31" t="s">
        <v>209</v>
      </c>
      <c r="D30" s="5"/>
      <c r="E30" s="31" t="s">
        <v>213</v>
      </c>
      <c r="F30" s="5"/>
      <c r="G30" s="31" t="s">
        <v>54</v>
      </c>
    </row>
    <row r="31" spans="1:7" s="97" customFormat="1" ht="20.100000000000001" customHeight="1">
      <c r="A31" s="39" t="s">
        <v>1</v>
      </c>
      <c r="B31" s="7"/>
      <c r="C31" s="106">
        <v>1084</v>
      </c>
      <c r="D31" s="106"/>
      <c r="E31" s="106">
        <v>918</v>
      </c>
      <c r="F31" s="106"/>
      <c r="G31" s="121" t="s">
        <v>79</v>
      </c>
    </row>
    <row r="32" spans="1:7" s="97" customFormat="1" ht="20.100000000000001" customHeight="1">
      <c r="A32" s="39" t="s">
        <v>80</v>
      </c>
      <c r="B32" s="7"/>
      <c r="C32" s="106">
        <v>22232</v>
      </c>
      <c r="D32" s="106"/>
      <c r="E32" s="106">
        <v>21464</v>
      </c>
      <c r="F32" s="106"/>
      <c r="G32" s="121" t="s">
        <v>81</v>
      </c>
    </row>
    <row r="33" spans="1:7" s="97" customFormat="1" ht="20.100000000000001" customHeight="1">
      <c r="A33" s="104" t="s">
        <v>83</v>
      </c>
      <c r="B33" s="49"/>
      <c r="C33" s="62">
        <v>20509</v>
      </c>
      <c r="D33" s="62"/>
      <c r="E33" s="62">
        <v>23381</v>
      </c>
      <c r="F33" s="62"/>
      <c r="G33" s="122" t="s">
        <v>82</v>
      </c>
    </row>
    <row r="36" spans="1:7" ht="14.25">
      <c r="A36" s="96" t="s">
        <v>87</v>
      </c>
      <c r="B36" s="96"/>
      <c r="C36" s="96"/>
      <c r="D36" s="96"/>
      <c r="E36" s="96"/>
      <c r="F36" s="96"/>
      <c r="G36" s="96"/>
    </row>
    <row r="37" spans="1:7" ht="24.75" customHeight="1">
      <c r="A37" s="32" t="s">
        <v>78</v>
      </c>
      <c r="B37" s="5"/>
      <c r="C37" s="31" t="s">
        <v>209</v>
      </c>
      <c r="D37" s="5"/>
      <c r="E37" s="31" t="s">
        <v>213</v>
      </c>
      <c r="F37" s="5"/>
      <c r="G37" s="32" t="s">
        <v>54</v>
      </c>
    </row>
    <row r="38" spans="1:7" ht="19.5" customHeight="1">
      <c r="A38" s="39" t="s">
        <v>1</v>
      </c>
      <c r="B38" s="7"/>
      <c r="C38" s="108">
        <v>3595</v>
      </c>
      <c r="D38" s="115"/>
      <c r="E38" s="108">
        <v>3429</v>
      </c>
      <c r="F38" s="115"/>
      <c r="G38" s="124" t="s">
        <v>88</v>
      </c>
    </row>
    <row r="39" spans="1:7" ht="19.5" customHeight="1">
      <c r="A39" s="39" t="s">
        <v>80</v>
      </c>
      <c r="B39" s="7"/>
      <c r="C39" s="109">
        <v>68552</v>
      </c>
      <c r="D39" s="116"/>
      <c r="E39" s="109">
        <v>63634</v>
      </c>
      <c r="F39" s="116"/>
      <c r="G39" s="124" t="s">
        <v>81</v>
      </c>
    </row>
    <row r="40" spans="1:7" ht="19.5" customHeight="1">
      <c r="A40" s="104" t="s">
        <v>83</v>
      </c>
      <c r="B40" s="49"/>
      <c r="C40" s="110">
        <v>19068</v>
      </c>
      <c r="D40" s="117"/>
      <c r="E40" s="110">
        <v>18557</v>
      </c>
      <c r="F40" s="117"/>
      <c r="G40" s="123" t="s">
        <v>82</v>
      </c>
    </row>
    <row r="41" spans="1:7">
      <c r="A41" s="96" t="s">
        <v>89</v>
      </c>
      <c r="B41" s="96"/>
      <c r="C41" s="96"/>
      <c r="D41" s="96"/>
      <c r="E41" s="96"/>
      <c r="F41" s="96"/>
      <c r="G41" s="96"/>
    </row>
  </sheetData>
  <mergeCells count="51">
    <mergeCell ref="C3:D3"/>
    <mergeCell ref="E3:G3"/>
    <mergeCell ref="A17:G17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6:B26"/>
    <mergeCell ref="C26:D26"/>
    <mergeCell ref="E26:F26"/>
    <mergeCell ref="A30:B30"/>
    <mergeCell ref="C30:D30"/>
    <mergeCell ref="E30:F30"/>
    <mergeCell ref="A31:B31"/>
    <mergeCell ref="C31:D31"/>
    <mergeCell ref="E31:F31"/>
    <mergeCell ref="A32:B32"/>
    <mergeCell ref="C32:D32"/>
    <mergeCell ref="E32:F32"/>
    <mergeCell ref="A33:B33"/>
    <mergeCell ref="C33:D33"/>
    <mergeCell ref="E33:F33"/>
    <mergeCell ref="A37:B37"/>
    <mergeCell ref="C37:D37"/>
    <mergeCell ref="E37:F37"/>
    <mergeCell ref="A38:B38"/>
    <mergeCell ref="C38:D38"/>
    <mergeCell ref="E38:F38"/>
    <mergeCell ref="A39:B39"/>
    <mergeCell ref="C39:D39"/>
    <mergeCell ref="E39:F39"/>
    <mergeCell ref="A40:B40"/>
    <mergeCell ref="C40:D40"/>
    <mergeCell ref="E40:F40"/>
    <mergeCell ref="A3:B4"/>
    <mergeCell ref="A5:A9"/>
    <mergeCell ref="A10:A15"/>
  </mergeCells>
  <phoneticPr fontId="2"/>
  <pageMargins left="0.78740157480314965" right="0.78740157480314965" top="0.59055118110236227" bottom="0.78740157480314965" header="0.51181102362204722" footer="0.51181102362204722"/>
  <pageSetup paperSize="9" scale="99" fitToWidth="1" fitToHeight="1" orientation="portrait" usePrinterDefaults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5"/>
  <sheetViews>
    <sheetView workbookViewId="0"/>
  </sheetViews>
  <sheetFormatPr defaultRowHeight="13.5"/>
  <cols>
    <col min="1" max="4" width="6.625" style="125" customWidth="1"/>
    <col min="5" max="8" width="14.625" style="125" customWidth="1"/>
    <col min="9" max="16384" width="9" style="125" customWidth="1"/>
  </cols>
  <sheetData>
    <row r="1" spans="1:9" s="2" customFormat="1" ht="14.25">
      <c r="A1" s="4" t="s">
        <v>91</v>
      </c>
    </row>
    <row r="2" spans="1:9" s="2" customFormat="1" ht="14.25">
      <c r="H2" s="35"/>
    </row>
    <row r="3" spans="1:9" s="124" customFormat="1" ht="19.5" customHeight="1">
      <c r="A3" s="127" t="s">
        <v>65</v>
      </c>
      <c r="B3" s="127"/>
      <c r="C3" s="127"/>
      <c r="D3" s="47"/>
      <c r="E3" s="149" t="s">
        <v>24</v>
      </c>
      <c r="F3" s="149" t="s">
        <v>214</v>
      </c>
      <c r="G3" s="155" t="s">
        <v>213</v>
      </c>
      <c r="H3" s="127"/>
      <c r="I3" s="124"/>
    </row>
    <row r="4" spans="1:9" s="3" customFormat="1" ht="24.75" customHeight="1">
      <c r="A4" s="128"/>
      <c r="B4" s="128"/>
      <c r="C4" s="128"/>
      <c r="D4" s="48"/>
      <c r="E4" s="57"/>
      <c r="F4" s="57"/>
      <c r="G4" s="57" t="s">
        <v>47</v>
      </c>
      <c r="H4" s="156" t="s">
        <v>2</v>
      </c>
    </row>
    <row r="5" spans="1:9" s="126" customFormat="1" ht="19.5" customHeight="1">
      <c r="A5" s="129" t="s">
        <v>92</v>
      </c>
      <c r="B5" s="129"/>
      <c r="C5" s="129"/>
      <c r="D5" s="144"/>
      <c r="E5" s="106">
        <f>E7+E8+E9+E10+E11+E12+E14</f>
        <v>1628516</v>
      </c>
      <c r="F5" s="106">
        <v>1713108</v>
      </c>
      <c r="G5" s="106">
        <v>1826510</v>
      </c>
      <c r="H5" s="90">
        <f t="shared" ref="H5:H12" si="0">((G5/F5)-1)*100</f>
        <v>6.6196643760930485</v>
      </c>
      <c r="I5" s="160"/>
    </row>
    <row r="6" spans="1:9" s="2" customFormat="1" ht="19.5" customHeight="1">
      <c r="A6" s="39" t="s">
        <v>50</v>
      </c>
      <c r="B6" s="39"/>
      <c r="C6" s="39"/>
      <c r="D6" s="7"/>
      <c r="E6" s="106">
        <f>E7+E8</f>
        <v>636742</v>
      </c>
      <c r="F6" s="106">
        <v>633975</v>
      </c>
      <c r="G6" s="106">
        <v>637485</v>
      </c>
      <c r="H6" s="90">
        <f t="shared" si="0"/>
        <v>0.55364959186088303</v>
      </c>
    </row>
    <row r="7" spans="1:9" s="2" customFormat="1" ht="19.5" customHeight="1">
      <c r="A7" s="39"/>
      <c r="B7" s="39" t="s">
        <v>93</v>
      </c>
      <c r="C7" s="39"/>
      <c r="D7" s="7"/>
      <c r="E7" s="106">
        <v>555413</v>
      </c>
      <c r="F7" s="106">
        <v>553537</v>
      </c>
      <c r="G7" s="106">
        <v>556061</v>
      </c>
      <c r="H7" s="90">
        <f t="shared" si="0"/>
        <v>0.45597674590858173</v>
      </c>
    </row>
    <row r="8" spans="1:9" s="2" customFormat="1" ht="19.5" customHeight="1">
      <c r="A8" s="39"/>
      <c r="B8" s="39" t="s">
        <v>94</v>
      </c>
      <c r="C8" s="39"/>
      <c r="D8" s="7"/>
      <c r="E8" s="106">
        <v>81329</v>
      </c>
      <c r="F8" s="106">
        <v>80438</v>
      </c>
      <c r="G8" s="106">
        <v>81424</v>
      </c>
      <c r="H8" s="90">
        <f t="shared" si="0"/>
        <v>1.2257888062855882</v>
      </c>
    </row>
    <row r="9" spans="1:9" s="2" customFormat="1" ht="19.5" customHeight="1">
      <c r="A9" s="39" t="s">
        <v>95</v>
      </c>
      <c r="B9" s="39"/>
      <c r="C9" s="39"/>
      <c r="D9" s="7"/>
      <c r="E9" s="106">
        <v>818894</v>
      </c>
      <c r="F9" s="106">
        <v>898843</v>
      </c>
      <c r="G9" s="106">
        <v>1000094</v>
      </c>
      <c r="H9" s="90">
        <f t="shared" si="0"/>
        <v>11.264592370413972</v>
      </c>
    </row>
    <row r="10" spans="1:9" s="2" customFormat="1" ht="19.5" customHeight="1">
      <c r="A10" s="39" t="s">
        <v>69</v>
      </c>
      <c r="B10" s="39"/>
      <c r="C10" s="39"/>
      <c r="D10" s="7"/>
      <c r="E10" s="106">
        <v>293</v>
      </c>
      <c r="F10" s="106">
        <v>292</v>
      </c>
      <c r="G10" s="106">
        <v>291</v>
      </c>
      <c r="H10" s="90">
        <f t="shared" si="0"/>
        <v>-0.3424657534246589</v>
      </c>
    </row>
    <row r="11" spans="1:9" s="2" customFormat="1" ht="19.5" customHeight="1">
      <c r="A11" s="39" t="s">
        <v>96</v>
      </c>
      <c r="B11" s="39"/>
      <c r="C11" s="39"/>
      <c r="D11" s="7"/>
      <c r="E11" s="106">
        <v>58765</v>
      </c>
      <c r="F11" s="106">
        <v>59243</v>
      </c>
      <c r="G11" s="106">
        <v>60955</v>
      </c>
      <c r="H11" s="90">
        <f t="shared" si="0"/>
        <v>2.889792886923348</v>
      </c>
    </row>
    <row r="12" spans="1:9" s="2" customFormat="1" ht="19.5" customHeight="1">
      <c r="A12" s="130" t="s">
        <v>97</v>
      </c>
      <c r="B12" s="130"/>
      <c r="C12" s="130"/>
      <c r="D12" s="12"/>
      <c r="E12" s="107">
        <v>105574</v>
      </c>
      <c r="F12" s="107">
        <v>111541</v>
      </c>
      <c r="G12" s="107">
        <v>113213</v>
      </c>
      <c r="H12" s="157">
        <f t="shared" si="0"/>
        <v>1.4990003675778407</v>
      </c>
    </row>
    <row r="13" spans="1:9" s="2" customFormat="1" ht="19.5" customHeight="1">
      <c r="A13" s="131" t="s">
        <v>98</v>
      </c>
      <c r="B13" s="131"/>
      <c r="C13" s="131"/>
      <c r="D13" s="45"/>
      <c r="E13" s="106"/>
      <c r="F13" s="106"/>
      <c r="G13" s="106"/>
      <c r="H13" s="158"/>
    </row>
    <row r="14" spans="1:9" s="2" customFormat="1" ht="19.5" customHeight="1">
      <c r="A14" s="130" t="s">
        <v>99</v>
      </c>
      <c r="B14" s="130"/>
      <c r="C14" s="130"/>
      <c r="D14" s="12"/>
      <c r="E14" s="107">
        <v>8248</v>
      </c>
      <c r="F14" s="107">
        <v>9214</v>
      </c>
      <c r="G14" s="107">
        <v>14472</v>
      </c>
      <c r="H14" s="157">
        <f>((G14/F14)-1)*100</f>
        <v>57.065335359235945</v>
      </c>
    </row>
    <row r="15" spans="1:9" s="2" customFormat="1" ht="27.75" customHeight="1">
      <c r="A15" s="132" t="s">
        <v>100</v>
      </c>
      <c r="B15" s="132"/>
      <c r="C15" s="132"/>
      <c r="D15" s="145"/>
      <c r="E15" s="150">
        <v>14.1</v>
      </c>
      <c r="F15" s="150">
        <v>19.8</v>
      </c>
      <c r="G15" s="150">
        <v>20.9</v>
      </c>
      <c r="H15" s="91">
        <f>((G15/F15)-1)*100</f>
        <v>5.5555555555555358</v>
      </c>
    </row>
    <row r="16" spans="1:9" s="2" customFormat="1">
      <c r="A16" s="2" t="s">
        <v>45</v>
      </c>
    </row>
    <row r="17" spans="1:8" s="2" customFormat="1"/>
    <row r="18" spans="1:8" s="2" customFormat="1"/>
    <row r="19" spans="1:8" s="2" customFormat="1"/>
    <row r="20" spans="1:8" s="2" customFormat="1"/>
    <row r="21" spans="1:8" s="2" customFormat="1" ht="14.25">
      <c r="A21" s="4" t="s">
        <v>34</v>
      </c>
    </row>
    <row r="22" spans="1:8" s="2" customFormat="1" ht="15">
      <c r="A22" s="4"/>
      <c r="H22" s="35"/>
    </row>
    <row r="23" spans="1:8" s="2" customFormat="1" ht="19.5" customHeight="1">
      <c r="A23" s="127" t="s">
        <v>65</v>
      </c>
      <c r="B23" s="127"/>
      <c r="C23" s="127"/>
      <c r="D23" s="47"/>
      <c r="E23" s="31" t="s">
        <v>101</v>
      </c>
      <c r="F23" s="32"/>
      <c r="G23" s="32"/>
      <c r="H23" s="32"/>
    </row>
    <row r="24" spans="1:8" s="124" customFormat="1" ht="19.5" customHeight="1">
      <c r="A24" s="133"/>
      <c r="B24" s="133"/>
      <c r="C24" s="133"/>
      <c r="D24" s="136"/>
      <c r="E24" s="149" t="s">
        <v>210</v>
      </c>
      <c r="F24" s="149" t="s">
        <v>140</v>
      </c>
      <c r="G24" s="155" t="s">
        <v>213</v>
      </c>
      <c r="H24" s="127"/>
    </row>
    <row r="25" spans="1:8" s="3" customFormat="1" ht="27.75" customHeight="1">
      <c r="A25" s="128"/>
      <c r="B25" s="128"/>
      <c r="C25" s="128"/>
      <c r="D25" s="48"/>
      <c r="E25" s="57"/>
      <c r="F25" s="57"/>
      <c r="G25" s="57" t="s">
        <v>47</v>
      </c>
      <c r="H25" s="156" t="s">
        <v>2</v>
      </c>
    </row>
    <row r="26" spans="1:8" s="2" customFormat="1" ht="24.75" customHeight="1">
      <c r="A26" s="134" t="s">
        <v>102</v>
      </c>
      <c r="B26" s="135"/>
      <c r="C26" s="140" t="s">
        <v>103</v>
      </c>
      <c r="D26" s="6"/>
      <c r="E26" s="151">
        <v>389141</v>
      </c>
      <c r="F26" s="151">
        <v>369449</v>
      </c>
      <c r="G26" s="151">
        <v>360610</v>
      </c>
      <c r="H26" s="119">
        <f t="shared" ref="H26:H31" si="1">((G26/F26)-1)*100</f>
        <v>-2.392481776916433</v>
      </c>
    </row>
    <row r="27" spans="1:8" s="2" customFormat="1" ht="24.75" customHeight="1">
      <c r="A27" s="128"/>
      <c r="B27" s="48"/>
      <c r="C27" s="140" t="s">
        <v>104</v>
      </c>
      <c r="D27" s="6"/>
      <c r="E27" s="151">
        <v>333005</v>
      </c>
      <c r="F27" s="151">
        <v>317441</v>
      </c>
      <c r="G27" s="151">
        <v>336408</v>
      </c>
      <c r="H27" s="119">
        <f t="shared" si="1"/>
        <v>5.9749685768379024</v>
      </c>
    </row>
    <row r="28" spans="1:8" s="2" customFormat="1" ht="24.75" customHeight="1">
      <c r="A28" s="134" t="s">
        <v>107</v>
      </c>
      <c r="B28" s="135"/>
      <c r="C28" s="140" t="s">
        <v>103</v>
      </c>
      <c r="D28" s="6"/>
      <c r="E28" s="151">
        <v>87605</v>
      </c>
      <c r="F28" s="151">
        <v>129449</v>
      </c>
      <c r="G28" s="151">
        <v>298208</v>
      </c>
      <c r="H28" s="119">
        <f t="shared" si="1"/>
        <v>130.36717162743631</v>
      </c>
    </row>
    <row r="29" spans="1:8" s="2" customFormat="1" ht="24.75" customHeight="1">
      <c r="A29" s="133"/>
      <c r="B29" s="136"/>
      <c r="C29" s="140" t="s">
        <v>104</v>
      </c>
      <c r="D29" s="6"/>
      <c r="E29" s="151">
        <v>112142</v>
      </c>
      <c r="F29" s="151">
        <v>215063</v>
      </c>
      <c r="G29" s="151">
        <v>398539</v>
      </c>
      <c r="H29" s="119">
        <f t="shared" si="1"/>
        <v>85.312675820573517</v>
      </c>
    </row>
    <row r="30" spans="1:8" s="2" customFormat="1" ht="24.75" customHeight="1">
      <c r="A30" s="128"/>
      <c r="B30" s="48"/>
      <c r="C30" s="140" t="s">
        <v>108</v>
      </c>
      <c r="D30" s="6"/>
      <c r="E30" s="152">
        <f>E28-E29</f>
        <v>-24537</v>
      </c>
      <c r="F30" s="152">
        <f>F28-F29</f>
        <v>-85614</v>
      </c>
      <c r="G30" s="152">
        <f>G28-G29</f>
        <v>-100331</v>
      </c>
      <c r="H30" s="119">
        <f t="shared" si="1"/>
        <v>17.189945569649833</v>
      </c>
    </row>
    <row r="31" spans="1:8" s="2" customFormat="1" ht="24.75" customHeight="1">
      <c r="A31" s="99" t="s">
        <v>105</v>
      </c>
      <c r="B31" s="137" t="s">
        <v>109</v>
      </c>
      <c r="C31" s="141"/>
      <c r="D31" s="146"/>
      <c r="E31" s="151">
        <v>22227</v>
      </c>
      <c r="F31" s="151">
        <v>74465</v>
      </c>
      <c r="G31" s="151">
        <v>72891</v>
      </c>
      <c r="H31" s="119">
        <f t="shared" si="1"/>
        <v>-2.1137447122809405</v>
      </c>
    </row>
    <row r="32" spans="1:8" s="2" customFormat="1" ht="24.75" customHeight="1">
      <c r="A32" s="100"/>
      <c r="B32" s="138" t="s">
        <v>111</v>
      </c>
      <c r="C32" s="142"/>
      <c r="D32" s="147"/>
      <c r="E32" s="151">
        <v>0</v>
      </c>
      <c r="F32" s="151">
        <v>0</v>
      </c>
      <c r="G32" s="151">
        <v>0</v>
      </c>
      <c r="H32" s="159" t="s">
        <v>112</v>
      </c>
    </row>
    <row r="33" spans="1:8" s="2" customFormat="1" ht="24.75" customHeight="1">
      <c r="A33" s="102"/>
      <c r="B33" s="139" t="s">
        <v>3</v>
      </c>
      <c r="C33" s="143"/>
      <c r="D33" s="148"/>
      <c r="E33" s="153">
        <v>2310</v>
      </c>
      <c r="F33" s="153">
        <v>11149</v>
      </c>
      <c r="G33" s="153">
        <v>27439</v>
      </c>
      <c r="H33" s="120">
        <f>((G33/F33)-1)*100</f>
        <v>146.11175890214366</v>
      </c>
    </row>
    <row r="34" spans="1:8" s="2" customFormat="1">
      <c r="A34" s="2" t="s">
        <v>113</v>
      </c>
      <c r="E34" s="154" t="s">
        <v>114</v>
      </c>
    </row>
    <row r="35" spans="1:8" s="2" customFormat="1">
      <c r="H35" s="34"/>
    </row>
  </sheetData>
  <mergeCells count="31">
    <mergeCell ref="G3:H3"/>
    <mergeCell ref="A5:D5"/>
    <mergeCell ref="A6:D6"/>
    <mergeCell ref="B7:D7"/>
    <mergeCell ref="B8:D8"/>
    <mergeCell ref="A9:D9"/>
    <mergeCell ref="A10:D10"/>
    <mergeCell ref="A11:D11"/>
    <mergeCell ref="A12:D12"/>
    <mergeCell ref="A13:D13"/>
    <mergeCell ref="A14:D14"/>
    <mergeCell ref="A15:D15"/>
    <mergeCell ref="E23:H23"/>
    <mergeCell ref="G24:H24"/>
    <mergeCell ref="C26:D26"/>
    <mergeCell ref="C27:D27"/>
    <mergeCell ref="C28:D28"/>
    <mergeCell ref="C29:D29"/>
    <mergeCell ref="C30:D30"/>
    <mergeCell ref="B31:D31"/>
    <mergeCell ref="B32:D32"/>
    <mergeCell ref="B33:D33"/>
    <mergeCell ref="A3:D4"/>
    <mergeCell ref="E3:E4"/>
    <mergeCell ref="F3:F4"/>
    <mergeCell ref="A23:D25"/>
    <mergeCell ref="E24:E25"/>
    <mergeCell ref="F24:F25"/>
    <mergeCell ref="A26:B27"/>
    <mergeCell ref="A28:B30"/>
    <mergeCell ref="A31:A33"/>
  </mergeCells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7"/>
  <sheetViews>
    <sheetView workbookViewId="0"/>
  </sheetViews>
  <sheetFormatPr defaultRowHeight="13.5"/>
  <cols>
    <col min="1" max="1" width="5.625" style="125" customWidth="1"/>
    <col min="2" max="2" width="19.125" style="125" customWidth="1"/>
    <col min="3" max="3" width="15.625" style="125" customWidth="1"/>
    <col min="4" max="4" width="8.625" style="125" customWidth="1"/>
    <col min="5" max="5" width="15.625" style="125" customWidth="1"/>
    <col min="6" max="6" width="8.625" style="125" customWidth="1"/>
    <col min="7" max="7" width="13.375" style="125" customWidth="1"/>
    <col min="8" max="8" width="9" style="125" customWidth="1"/>
    <col min="9" max="9" width="14.125" style="125" customWidth="1"/>
    <col min="10" max="16384" width="9" style="125" customWidth="1"/>
  </cols>
  <sheetData>
    <row r="1" spans="1:9" s="2" customFormat="1" ht="14.25">
      <c r="A1" s="4" t="s">
        <v>115</v>
      </c>
    </row>
    <row r="2" spans="1:9" s="2" customFormat="1" ht="14.25">
      <c r="G2" s="35" t="s">
        <v>116</v>
      </c>
    </row>
    <row r="3" spans="1:9" s="3" customFormat="1" ht="30" customHeight="1">
      <c r="A3" s="47" t="s">
        <v>117</v>
      </c>
      <c r="B3" s="56" t="s">
        <v>118</v>
      </c>
      <c r="C3" s="50" t="s">
        <v>206</v>
      </c>
      <c r="D3" s="50"/>
      <c r="E3" s="50" t="s">
        <v>211</v>
      </c>
      <c r="F3" s="50"/>
      <c r="G3" s="173" t="s">
        <v>205</v>
      </c>
    </row>
    <row r="4" spans="1:9" s="3" customFormat="1" ht="30" customHeight="1">
      <c r="A4" s="48"/>
      <c r="B4" s="57"/>
      <c r="C4" s="51" t="s">
        <v>119</v>
      </c>
      <c r="D4" s="51" t="s">
        <v>110</v>
      </c>
      <c r="E4" s="51" t="s">
        <v>119</v>
      </c>
      <c r="F4" s="51" t="s">
        <v>110</v>
      </c>
      <c r="G4" s="174"/>
    </row>
    <row r="5" spans="1:9" s="3" customFormat="1" ht="30" customHeight="1">
      <c r="A5" s="99" t="s">
        <v>120</v>
      </c>
      <c r="B5" s="52" t="s">
        <v>121</v>
      </c>
      <c r="C5" s="105">
        <v>265340</v>
      </c>
      <c r="D5" s="74">
        <f>(C5/$C$10)</f>
        <v>0.7737980671087703</v>
      </c>
      <c r="E5" s="105">
        <v>261143</v>
      </c>
      <c r="F5" s="74">
        <f>(E5/$E$10)</f>
        <v>0.78089733085337332</v>
      </c>
      <c r="G5" s="175">
        <f>((E5/C5)-1)*100</f>
        <v>-1.581744177281974</v>
      </c>
      <c r="I5" s="177"/>
    </row>
    <row r="6" spans="1:9" s="3" customFormat="1" ht="30" customHeight="1">
      <c r="A6" s="100"/>
      <c r="B6" s="53" t="s">
        <v>123</v>
      </c>
      <c r="C6" s="83">
        <v>80</v>
      </c>
      <c r="D6" s="72">
        <f>(C6/$C$10)</f>
        <v>2.3330008807078326e-004</v>
      </c>
      <c r="E6" s="83">
        <v>800</v>
      </c>
      <c r="F6" s="72">
        <f>(E6/$E$10)</f>
        <v>2.3922443438372794e-003</v>
      </c>
      <c r="G6" s="175">
        <f>((E6/C6)-1)*100</f>
        <v>900</v>
      </c>
    </row>
    <row r="7" spans="1:9" s="3" customFormat="1" ht="30" customHeight="1">
      <c r="A7" s="100"/>
      <c r="B7" s="53" t="s">
        <v>124</v>
      </c>
      <c r="C7" s="106">
        <v>737</v>
      </c>
      <c r="D7" s="72">
        <f>(C7/$C$10)</f>
        <v>2.1492770613520907e-003</v>
      </c>
      <c r="E7" s="106">
        <v>518</v>
      </c>
      <c r="F7" s="72">
        <f>(E7/$E$10)</f>
        <v>1.5489782126346385e-003</v>
      </c>
      <c r="G7" s="175">
        <f>((E7/C7)-1)*100</f>
        <v>-29.715061058344638</v>
      </c>
    </row>
    <row r="8" spans="1:9" s="3" customFormat="1" ht="30" customHeight="1">
      <c r="A8" s="100"/>
      <c r="B8" s="53" t="s">
        <v>125</v>
      </c>
      <c r="C8" s="106">
        <v>76749</v>
      </c>
      <c r="D8" s="72">
        <f>(C8/$C$10)</f>
        <v>0.22381935574180678</v>
      </c>
      <c r="E8" s="106">
        <v>71953</v>
      </c>
      <c r="F8" s="72">
        <f>(E8/$E$10)</f>
        <v>0.21516144659015471</v>
      </c>
      <c r="G8" s="175">
        <f>((E8/C8)-1)*100</f>
        <v>-6.2489413542847423</v>
      </c>
    </row>
    <row r="9" spans="1:9" s="3" customFormat="1" ht="30" customHeight="1">
      <c r="A9" s="100"/>
      <c r="B9" s="54" t="s">
        <v>126</v>
      </c>
      <c r="C9" s="107">
        <v>0</v>
      </c>
      <c r="D9" s="73">
        <f>(C9/$C$10)</f>
        <v>0</v>
      </c>
      <c r="E9" s="107">
        <v>0</v>
      </c>
      <c r="F9" s="73">
        <f>(E9/$E$10)</f>
        <v>0</v>
      </c>
      <c r="G9" s="176" t="s">
        <v>112</v>
      </c>
    </row>
    <row r="10" spans="1:9" s="3" customFormat="1" ht="30" customHeight="1">
      <c r="A10" s="101"/>
      <c r="B10" s="54" t="s">
        <v>72</v>
      </c>
      <c r="C10" s="107">
        <f>SUM(C5:C9)</f>
        <v>342906</v>
      </c>
      <c r="D10" s="73">
        <v>1</v>
      </c>
      <c r="E10" s="107">
        <f>SUM(E5:E9)</f>
        <v>334414</v>
      </c>
      <c r="F10" s="73">
        <v>1</v>
      </c>
      <c r="G10" s="119">
        <f>((E10/C10)-1)*100</f>
        <v>-2.4764804348713643</v>
      </c>
    </row>
    <row r="11" spans="1:9" s="3" customFormat="1" ht="30" customHeight="1">
      <c r="A11" s="99" t="s">
        <v>127</v>
      </c>
      <c r="B11" s="52" t="s">
        <v>128</v>
      </c>
      <c r="C11" s="105">
        <v>83093</v>
      </c>
      <c r="D11" s="72">
        <f t="shared" ref="D11:D19" si="0">(C11/$C$20)</f>
        <v>0.26802983091086208</v>
      </c>
      <c r="E11" s="105">
        <v>85024</v>
      </c>
      <c r="F11" s="72">
        <f t="shared" ref="F11:F19" si="1">(E11/$E$20)</f>
        <v>0.26016498984112996</v>
      </c>
      <c r="G11" s="90">
        <f>((E11/C11)-1)*100</f>
        <v>2.3239021337537524</v>
      </c>
    </row>
    <row r="12" spans="1:9" s="3" customFormat="1" ht="30" customHeight="1">
      <c r="A12" s="100"/>
      <c r="B12" s="53" t="s">
        <v>129</v>
      </c>
      <c r="C12" s="106">
        <v>51424</v>
      </c>
      <c r="D12" s="72">
        <f t="shared" si="0"/>
        <v>0.16587637977639719</v>
      </c>
      <c r="E12" s="106">
        <v>47118</v>
      </c>
      <c r="F12" s="72">
        <f t="shared" si="1"/>
        <v>0.14417639715062056</v>
      </c>
      <c r="G12" s="90">
        <f>((E12/C12)-1)*100</f>
        <v>-8.373522090852525</v>
      </c>
    </row>
    <row r="13" spans="1:9" s="3" customFormat="1" ht="30" customHeight="1">
      <c r="A13" s="100"/>
      <c r="B13" s="53" t="s">
        <v>130</v>
      </c>
      <c r="C13" s="106">
        <v>0</v>
      </c>
      <c r="D13" s="72">
        <f t="shared" si="0"/>
        <v>0</v>
      </c>
      <c r="E13" s="106">
        <v>0</v>
      </c>
      <c r="F13" s="72">
        <f t="shared" si="1"/>
        <v>0</v>
      </c>
      <c r="G13" s="90" t="s">
        <v>112</v>
      </c>
    </row>
    <row r="14" spans="1:9" s="3" customFormat="1" ht="30" customHeight="1">
      <c r="A14" s="100"/>
      <c r="B14" s="53" t="s">
        <v>131</v>
      </c>
      <c r="C14" s="106">
        <v>6349</v>
      </c>
      <c r="D14" s="72">
        <f t="shared" si="0"/>
        <v>2.0479720270697454e-002</v>
      </c>
      <c r="E14" s="106">
        <v>7546</v>
      </c>
      <c r="F14" s="72">
        <f t="shared" si="1"/>
        <v>2.3090010036474016e-002</v>
      </c>
      <c r="G14" s="90">
        <f>((E14/C14)-1)*100</f>
        <v>18.853362734288858</v>
      </c>
    </row>
    <row r="15" spans="1:9" s="3" customFormat="1" ht="30" customHeight="1">
      <c r="A15" s="100"/>
      <c r="B15" s="53" t="s">
        <v>133</v>
      </c>
      <c r="C15" s="106">
        <v>25532</v>
      </c>
      <c r="D15" s="72">
        <f t="shared" si="0"/>
        <v>8.2357570948408787e-002</v>
      </c>
      <c r="E15" s="106">
        <v>33347</v>
      </c>
      <c r="F15" s="72">
        <f t="shared" si="1"/>
        <v>0.10203850578933196</v>
      </c>
      <c r="G15" s="90">
        <f>((E15/C15)-1)*100</f>
        <v>30.608647971173419</v>
      </c>
    </row>
    <row r="16" spans="1:9" s="3" customFormat="1" ht="30" customHeight="1">
      <c r="A16" s="100"/>
      <c r="B16" s="53" t="s">
        <v>134</v>
      </c>
      <c r="C16" s="106">
        <v>126222</v>
      </c>
      <c r="D16" s="72">
        <f t="shared" si="0"/>
        <v>0.40714935454527862</v>
      </c>
      <c r="E16" s="106">
        <v>122448</v>
      </c>
      <c r="F16" s="72">
        <f t="shared" si="1"/>
        <v>0.37467871043548506</v>
      </c>
      <c r="G16" s="90">
        <f>((E16/C16)-1)*100</f>
        <v>-2.9899700527641793</v>
      </c>
    </row>
    <row r="17" spans="1:7" s="3" customFormat="1" ht="30" customHeight="1">
      <c r="A17" s="100"/>
      <c r="B17" s="53" t="s">
        <v>135</v>
      </c>
      <c r="C17" s="106">
        <v>891</v>
      </c>
      <c r="D17" s="72">
        <f t="shared" si="0"/>
        <v>2.8740637519595888e-003</v>
      </c>
      <c r="E17" s="106">
        <v>1268</v>
      </c>
      <c r="F17" s="72">
        <f t="shared" si="1"/>
        <v>3.879953979094759e-003</v>
      </c>
      <c r="G17" s="90">
        <f>((E17/C17)-1)*100</f>
        <v>42.312008978675642</v>
      </c>
    </row>
    <row r="18" spans="1:7" s="3" customFormat="1" ht="30" customHeight="1">
      <c r="A18" s="100"/>
      <c r="B18" s="53" t="s">
        <v>136</v>
      </c>
      <c r="C18" s="106">
        <v>16503</v>
      </c>
      <c r="D18" s="72">
        <f t="shared" si="0"/>
        <v>5.3233079796396292e-002</v>
      </c>
      <c r="E18" s="106">
        <v>14743</v>
      </c>
      <c r="F18" s="72">
        <f t="shared" si="1"/>
        <v>4.5112114758512643e-002</v>
      </c>
      <c r="G18" s="90">
        <f>((E18/C18)-1)*100</f>
        <v>-10.664727625280257</v>
      </c>
    </row>
    <row r="19" spans="1:7" s="3" customFormat="1" ht="30" customHeight="1">
      <c r="A19" s="100"/>
      <c r="B19" s="54" t="s">
        <v>137</v>
      </c>
      <c r="C19" s="107">
        <v>0</v>
      </c>
      <c r="D19" s="72">
        <f t="shared" si="0"/>
        <v>0</v>
      </c>
      <c r="E19" s="107">
        <v>15314</v>
      </c>
      <c r="F19" s="72">
        <f t="shared" si="1"/>
        <v>4.6859318009351059e-002</v>
      </c>
      <c r="G19" s="90" t="s">
        <v>112</v>
      </c>
    </row>
    <row r="20" spans="1:7" s="3" customFormat="1" ht="30" customHeight="1">
      <c r="A20" s="101"/>
      <c r="B20" s="54" t="s">
        <v>72</v>
      </c>
      <c r="C20" s="107">
        <f>SUM(C11:C19)</f>
        <v>310014</v>
      </c>
      <c r="D20" s="167">
        <v>1</v>
      </c>
      <c r="E20" s="107">
        <f>SUM(E11:E19)</f>
        <v>326808</v>
      </c>
      <c r="F20" s="71">
        <v>1</v>
      </c>
      <c r="G20" s="119">
        <f t="shared" ref="G20:G25" si="2">((E20/C20)-1)*100</f>
        <v>5.4171747082389921</v>
      </c>
    </row>
    <row r="21" spans="1:7" s="3" customFormat="1" ht="30" customHeight="1">
      <c r="A21" s="146" t="s">
        <v>22</v>
      </c>
      <c r="B21" s="161"/>
      <c r="C21" s="163">
        <f>C10-C20</f>
        <v>32892</v>
      </c>
      <c r="D21" s="168"/>
      <c r="E21" s="163">
        <f>E10-E20</f>
        <v>7606</v>
      </c>
      <c r="F21" s="168"/>
      <c r="G21" s="119">
        <f t="shared" si="2"/>
        <v>-76.875836069560989</v>
      </c>
    </row>
    <row r="22" spans="1:7" s="3" customFormat="1" ht="30" customHeight="1">
      <c r="A22" s="146" t="s">
        <v>138</v>
      </c>
      <c r="B22" s="161"/>
      <c r="C22" s="164">
        <v>1.1060000000000001</v>
      </c>
      <c r="D22" s="169"/>
      <c r="E22" s="164">
        <v>1.0740000000000001</v>
      </c>
      <c r="F22" s="169"/>
      <c r="G22" s="119">
        <f t="shared" si="2"/>
        <v>-2.893309222423146</v>
      </c>
    </row>
    <row r="23" spans="1:7" s="3" customFormat="1" ht="30" customHeight="1">
      <c r="A23" s="146" t="s">
        <v>139</v>
      </c>
      <c r="B23" s="161"/>
      <c r="C23" s="164">
        <v>0.90700000000000003</v>
      </c>
      <c r="D23" s="169"/>
      <c r="E23" s="164">
        <v>0.88200000000000001</v>
      </c>
      <c r="F23" s="169"/>
      <c r="G23" s="119">
        <f t="shared" si="2"/>
        <v>-2.7563395810363822</v>
      </c>
    </row>
    <row r="24" spans="1:7" s="3" customFormat="1" ht="30" customHeight="1">
      <c r="A24" s="146" t="s">
        <v>141</v>
      </c>
      <c r="B24" s="161"/>
      <c r="C24" s="165">
        <v>196.61</v>
      </c>
      <c r="D24" s="170" t="s">
        <v>82</v>
      </c>
      <c r="E24" s="172">
        <v>202.1</v>
      </c>
      <c r="F24" s="170" t="s">
        <v>82</v>
      </c>
      <c r="G24" s="119">
        <f t="shared" si="2"/>
        <v>2.7923299933879209</v>
      </c>
    </row>
    <row r="25" spans="1:7" s="3" customFormat="1" ht="30" customHeight="1">
      <c r="A25" s="148" t="s">
        <v>142</v>
      </c>
      <c r="B25" s="162"/>
      <c r="C25" s="166" t="s">
        <v>172</v>
      </c>
      <c r="D25" s="171" t="s">
        <v>82</v>
      </c>
      <c r="E25" s="166" t="s">
        <v>218</v>
      </c>
      <c r="F25" s="171" t="s">
        <v>82</v>
      </c>
      <c r="G25" s="120">
        <f t="shared" si="2"/>
        <v>0.64178749702876736</v>
      </c>
    </row>
    <row r="26" spans="1:7" s="2" customFormat="1" ht="15.75" customHeight="1">
      <c r="A26" s="2" t="s">
        <v>113</v>
      </c>
    </row>
    <row r="27" spans="1:7" s="2" customFormat="1">
      <c r="A27" s="2" t="s">
        <v>143</v>
      </c>
    </row>
  </sheetData>
  <mergeCells count="18">
    <mergeCell ref="C3:D3"/>
    <mergeCell ref="E3:F3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B24"/>
    <mergeCell ref="A25:B25"/>
    <mergeCell ref="A3:A4"/>
    <mergeCell ref="B3:B4"/>
    <mergeCell ref="G3:G4"/>
    <mergeCell ref="A5:A10"/>
    <mergeCell ref="A11:A20"/>
  </mergeCells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1"/>
  <sheetViews>
    <sheetView zoomScaleSheetLayoutView="100" workbookViewId="0"/>
  </sheetViews>
  <sheetFormatPr defaultRowHeight="13.5"/>
  <cols>
    <col min="1" max="1" width="6.625" style="95" customWidth="1"/>
    <col min="2" max="2" width="9.125" style="95" customWidth="1"/>
    <col min="3" max="7" width="14.625" style="95" customWidth="1"/>
    <col min="8" max="16384" width="9" style="95" customWidth="1"/>
  </cols>
  <sheetData>
    <row r="1" spans="1:7" s="96" customFormat="1" ht="14.25">
      <c r="A1" s="98" t="s">
        <v>4</v>
      </c>
    </row>
    <row r="2" spans="1:7" s="96" customFormat="1" ht="14.25">
      <c r="G2" s="35"/>
    </row>
    <row r="3" spans="1:7" s="3" customFormat="1" ht="20.100000000000001" customHeight="1">
      <c r="A3" s="5" t="s">
        <v>5</v>
      </c>
      <c r="B3" s="50"/>
      <c r="C3" s="56" t="s">
        <v>37</v>
      </c>
      <c r="D3" s="50"/>
      <c r="E3" s="56" t="s">
        <v>6</v>
      </c>
      <c r="F3" s="50"/>
      <c r="G3" s="31" t="s">
        <v>9</v>
      </c>
    </row>
    <row r="4" spans="1:7" s="3" customFormat="1" ht="30.75" customHeight="1">
      <c r="A4" s="6"/>
      <c r="B4" s="51"/>
      <c r="C4" s="57" t="s">
        <v>47</v>
      </c>
      <c r="D4" s="187" t="s">
        <v>49</v>
      </c>
      <c r="E4" s="57" t="s">
        <v>47</v>
      </c>
      <c r="F4" s="187" t="s">
        <v>49</v>
      </c>
      <c r="G4" s="140"/>
    </row>
    <row r="5" spans="1:7" s="3" customFormat="1" ht="20.100000000000001" customHeight="1">
      <c r="A5" s="133" t="s">
        <v>215</v>
      </c>
      <c r="B5" s="136"/>
      <c r="C5" s="106">
        <v>4366737</v>
      </c>
      <c r="D5" s="188">
        <v>-2.9</v>
      </c>
      <c r="E5" s="106">
        <v>1768454</v>
      </c>
      <c r="F5" s="188">
        <v>2.8</v>
      </c>
      <c r="G5" s="202">
        <v>0.40500000000000003</v>
      </c>
    </row>
    <row r="6" spans="1:7" s="3" customFormat="1" ht="20.100000000000001" customHeight="1">
      <c r="A6" s="133">
        <v>14</v>
      </c>
      <c r="B6" s="136"/>
      <c r="C6" s="106">
        <v>4045055</v>
      </c>
      <c r="D6" s="188">
        <f t="shared" ref="D6:D26" si="0">(C6/C5-1)*100</f>
        <v>-7.3666447051883406</v>
      </c>
      <c r="E6" s="106">
        <v>1666394</v>
      </c>
      <c r="F6" s="188">
        <f t="shared" ref="F6:F26" si="1">(E6/E5-1)*100</f>
        <v>-5.771142478119307</v>
      </c>
      <c r="G6" s="202">
        <v>0.4</v>
      </c>
    </row>
    <row r="7" spans="1:7" s="3" customFormat="1" ht="20.100000000000001" customHeight="1">
      <c r="A7" s="133">
        <v>15</v>
      </c>
      <c r="B7" s="136"/>
      <c r="C7" s="106">
        <v>3699091</v>
      </c>
      <c r="D7" s="188">
        <f t="shared" si="0"/>
        <v>-8.5527638066725924</v>
      </c>
      <c r="E7" s="106">
        <v>1575145</v>
      </c>
      <c r="F7" s="188">
        <f t="shared" si="1"/>
        <v>-5.4758358467445252</v>
      </c>
      <c r="G7" s="202">
        <v>0.41399999999999998</v>
      </c>
    </row>
    <row r="8" spans="1:7" s="3" customFormat="1" ht="20.100000000000001" customHeight="1">
      <c r="A8" s="133">
        <v>16</v>
      </c>
      <c r="B8" s="136"/>
      <c r="C8" s="106">
        <v>3649802</v>
      </c>
      <c r="D8" s="188">
        <f t="shared" si="0"/>
        <v>-1.3324624887573688</v>
      </c>
      <c r="E8" s="106">
        <v>1568709</v>
      </c>
      <c r="F8" s="188">
        <f t="shared" si="1"/>
        <v>-0.40859730374028791</v>
      </c>
      <c r="G8" s="202">
        <v>0.42299999999999999</v>
      </c>
    </row>
    <row r="9" spans="1:7" s="3" customFormat="1" ht="20.100000000000001" customHeight="1">
      <c r="A9" s="133">
        <v>17</v>
      </c>
      <c r="B9" s="136"/>
      <c r="C9" s="106">
        <v>3839612</v>
      </c>
      <c r="D9" s="188">
        <f t="shared" si="0"/>
        <v>5.2005560849602173</v>
      </c>
      <c r="E9" s="106">
        <v>1647498</v>
      </c>
      <c r="F9" s="188">
        <f t="shared" si="1"/>
        <v>5.0225376408243871</v>
      </c>
      <c r="G9" s="202">
        <v>0.42799999999999999</v>
      </c>
    </row>
    <row r="10" spans="1:7" s="3" customFormat="1" ht="20.100000000000001" customHeight="1">
      <c r="A10" s="133">
        <v>18</v>
      </c>
      <c r="B10" s="136"/>
      <c r="C10" s="106">
        <v>3861765</v>
      </c>
      <c r="D10" s="188">
        <f t="shared" si="0"/>
        <v>0.57695933859984727</v>
      </c>
      <c r="E10" s="106">
        <v>1729962</v>
      </c>
      <c r="F10" s="188">
        <f t="shared" si="1"/>
        <v>5.0054082007990219</v>
      </c>
      <c r="G10" s="202">
        <v>0.436</v>
      </c>
    </row>
    <row r="11" spans="1:7" s="3" customFormat="1" ht="20.100000000000001" customHeight="1">
      <c r="A11" s="133">
        <v>19</v>
      </c>
      <c r="B11" s="136"/>
      <c r="C11" s="106">
        <v>3914634</v>
      </c>
      <c r="D11" s="188">
        <f t="shared" si="0"/>
        <v>1.3690372148486452</v>
      </c>
      <c r="E11" s="106">
        <v>1718606</v>
      </c>
      <c r="F11" s="188">
        <f t="shared" si="1"/>
        <v>-0.65643060367800432</v>
      </c>
      <c r="G11" s="202">
        <v>0.439</v>
      </c>
    </row>
    <row r="12" spans="1:7" s="3" customFormat="1" ht="20.100000000000001" customHeight="1">
      <c r="A12" s="133">
        <v>20</v>
      </c>
      <c r="B12" s="136"/>
      <c r="C12" s="106">
        <v>4022789</v>
      </c>
      <c r="D12" s="188">
        <f t="shared" si="0"/>
        <v>2.7628381095141874</v>
      </c>
      <c r="E12" s="106">
        <v>1676471</v>
      </c>
      <c r="F12" s="188">
        <f t="shared" si="1"/>
        <v>-2.4516963166659522</v>
      </c>
      <c r="G12" s="202">
        <v>0.435</v>
      </c>
    </row>
    <row r="13" spans="1:7" s="3" customFormat="1" ht="20.100000000000001" customHeight="1">
      <c r="A13" s="133">
        <v>21</v>
      </c>
      <c r="B13" s="136"/>
      <c r="C13" s="106">
        <v>3959140</v>
      </c>
      <c r="D13" s="188">
        <f t="shared" si="0"/>
        <v>-1.5822107498056681</v>
      </c>
      <c r="E13" s="106">
        <v>1653302</v>
      </c>
      <c r="F13" s="188">
        <f t="shared" si="1"/>
        <v>-1.3820101868746937</v>
      </c>
      <c r="G13" s="202">
        <v>0.42499999999999999</v>
      </c>
    </row>
    <row r="14" spans="1:7" s="3" customFormat="1" ht="20.100000000000001" customHeight="1">
      <c r="A14" s="133">
        <v>22</v>
      </c>
      <c r="B14" s="136"/>
      <c r="C14" s="106">
        <v>3966967</v>
      </c>
      <c r="D14" s="188">
        <f t="shared" si="0"/>
        <v>0.19769444879442766</v>
      </c>
      <c r="E14" s="106">
        <v>1583718</v>
      </c>
      <c r="F14" s="188">
        <f t="shared" si="1"/>
        <v>-4.2087894407676245</v>
      </c>
      <c r="G14" s="202">
        <v>0.41099999999999998</v>
      </c>
    </row>
    <row r="15" spans="1:7" s="3" customFormat="1" ht="20.100000000000001" customHeight="1">
      <c r="A15" s="133">
        <v>23</v>
      </c>
      <c r="B15" s="136"/>
      <c r="C15" s="106">
        <v>3918078</v>
      </c>
      <c r="D15" s="188">
        <f t="shared" si="0"/>
        <v>-1.2324024878452522</v>
      </c>
      <c r="E15" s="106">
        <v>1514518</v>
      </c>
      <c r="F15" s="188">
        <f t="shared" si="1"/>
        <v>-4.3694647658232055</v>
      </c>
      <c r="G15" s="202">
        <v>0.40100000000000002</v>
      </c>
    </row>
    <row r="16" spans="1:7" s="3" customFormat="1" ht="20.100000000000001" customHeight="1">
      <c r="A16" s="133">
        <v>24</v>
      </c>
      <c r="B16" s="136"/>
      <c r="C16" s="106">
        <v>3852239</v>
      </c>
      <c r="D16" s="188">
        <f t="shared" si="0"/>
        <v>-1.6803902321495423</v>
      </c>
      <c r="E16" s="106">
        <v>1469313</v>
      </c>
      <c r="F16" s="188">
        <f t="shared" si="1"/>
        <v>-2.9847779953754316</v>
      </c>
      <c r="G16" s="202">
        <v>0.38900000000000001</v>
      </c>
    </row>
    <row r="17" spans="1:8" s="3" customFormat="1" ht="20.100000000000001" customHeight="1">
      <c r="A17" s="133">
        <v>25</v>
      </c>
      <c r="B17" s="136"/>
      <c r="C17" s="106">
        <v>3901043</v>
      </c>
      <c r="D17" s="188">
        <f t="shared" si="0"/>
        <v>1.2668995874866473</v>
      </c>
      <c r="E17" s="106">
        <v>1621226</v>
      </c>
      <c r="F17" s="188">
        <f t="shared" si="1"/>
        <v>10.339049610260043</v>
      </c>
      <c r="G17" s="202">
        <v>0.39500000000000002</v>
      </c>
    </row>
    <row r="18" spans="1:8" s="3" customFormat="1" ht="20.100000000000001" customHeight="1">
      <c r="A18" s="133">
        <v>26</v>
      </c>
      <c r="B18" s="136"/>
      <c r="C18" s="106">
        <v>3884308</v>
      </c>
      <c r="D18" s="188">
        <f t="shared" si="0"/>
        <v>-0.428987837355288</v>
      </c>
      <c r="E18" s="106">
        <v>1573446</v>
      </c>
      <c r="F18" s="188">
        <f t="shared" si="1"/>
        <v>-2.9471523402659461</v>
      </c>
      <c r="G18" s="202">
        <v>0.40100000000000002</v>
      </c>
    </row>
    <row r="19" spans="1:8" s="178" customFormat="1" ht="20.100000000000001" customHeight="1">
      <c r="A19" s="133">
        <v>27</v>
      </c>
      <c r="B19" s="136"/>
      <c r="C19" s="106">
        <v>4016580</v>
      </c>
      <c r="D19" s="188">
        <f t="shared" si="0"/>
        <v>3.4052912384908707</v>
      </c>
      <c r="E19" s="106">
        <v>1668914</v>
      </c>
      <c r="F19" s="188">
        <f t="shared" si="1"/>
        <v>6.0674468650338209</v>
      </c>
      <c r="G19" s="202">
        <v>0.41199999999999998</v>
      </c>
    </row>
    <row r="20" spans="1:8" s="3" customFormat="1" ht="20.100000000000001" customHeight="1">
      <c r="A20" s="133">
        <v>28</v>
      </c>
      <c r="B20" s="136"/>
      <c r="C20" s="106">
        <v>3950409</v>
      </c>
      <c r="D20" s="189">
        <f t="shared" si="0"/>
        <v>-1.6474463349416713</v>
      </c>
      <c r="E20" s="106">
        <v>1662265</v>
      </c>
      <c r="F20" s="189">
        <f t="shared" si="1"/>
        <v>-0.3984027936730139</v>
      </c>
      <c r="G20" s="202">
        <v>0.41399999999999998</v>
      </c>
    </row>
    <row r="21" spans="1:8" s="3" customFormat="1" ht="20.100000000000001" customHeight="1">
      <c r="A21" s="133">
        <v>29</v>
      </c>
      <c r="B21" s="136"/>
      <c r="C21" s="106">
        <v>3781224</v>
      </c>
      <c r="D21" s="189">
        <f t="shared" si="0"/>
        <v>-4.2827211055867842</v>
      </c>
      <c r="E21" s="106">
        <v>1656974</v>
      </c>
      <c r="F21" s="189">
        <f t="shared" si="1"/>
        <v>-0.31830063196902625</v>
      </c>
      <c r="G21" s="202">
        <v>0.42499999999999999</v>
      </c>
    </row>
    <row r="22" spans="1:8" s="3" customFormat="1" ht="20.100000000000001" customHeight="1">
      <c r="A22" s="133">
        <v>30</v>
      </c>
      <c r="B22" s="136"/>
      <c r="C22" s="106">
        <v>3742965</v>
      </c>
      <c r="D22" s="189">
        <f t="shared" si="0"/>
        <v>-1.0118152217377219</v>
      </c>
      <c r="E22" s="106">
        <v>1606045</v>
      </c>
      <c r="F22" s="188">
        <f t="shared" si="1"/>
        <v>-3.0736149148990921</v>
      </c>
      <c r="G22" s="202">
        <v>0.42899999999999999</v>
      </c>
    </row>
    <row r="23" spans="1:8" s="3" customFormat="1" ht="20.100000000000001" customHeight="1">
      <c r="A23" s="180" t="s">
        <v>204</v>
      </c>
      <c r="B23" s="183"/>
      <c r="C23" s="106">
        <v>3804428</v>
      </c>
      <c r="D23" s="188">
        <f t="shared" si="0"/>
        <v>1.6420939014925251</v>
      </c>
      <c r="E23" s="106">
        <v>1633040</v>
      </c>
      <c r="F23" s="189">
        <f t="shared" si="1"/>
        <v>1.68083708737925</v>
      </c>
      <c r="G23" s="202">
        <v>0.432</v>
      </c>
    </row>
    <row r="24" spans="1:8" s="3" customFormat="1" ht="20.100000000000001" customHeight="1">
      <c r="A24" s="181" t="s">
        <v>144</v>
      </c>
      <c r="B24" s="185"/>
      <c r="C24" s="106">
        <v>4036491</v>
      </c>
      <c r="D24" s="189">
        <f t="shared" si="0"/>
        <v>6.0998131650802589</v>
      </c>
      <c r="E24" s="106">
        <v>1714997</v>
      </c>
      <c r="F24" s="188">
        <f t="shared" si="1"/>
        <v>5.0186768235928048</v>
      </c>
      <c r="G24" s="202">
        <v>0.42799999999999999</v>
      </c>
    </row>
    <row r="25" spans="1:8" s="3" customFormat="1" ht="20.100000000000001" customHeight="1">
      <c r="A25" s="133">
        <v>3</v>
      </c>
      <c r="B25" s="136"/>
      <c r="C25" s="106">
        <v>4421260</v>
      </c>
      <c r="D25" s="189">
        <f t="shared" si="0"/>
        <v>9.5322645337249554</v>
      </c>
      <c r="E25" s="106">
        <v>1783123</v>
      </c>
      <c r="F25" s="188">
        <f t="shared" si="1"/>
        <v>3.9723684647844815</v>
      </c>
      <c r="G25" s="202">
        <v>0.41899999999999998</v>
      </c>
    </row>
    <row r="26" spans="1:8" s="3" customFormat="1" ht="20.100000000000001" customHeight="1">
      <c r="A26" s="123">
        <v>4</v>
      </c>
      <c r="B26" s="13"/>
      <c r="C26" s="62">
        <v>4377247</v>
      </c>
      <c r="D26" s="190">
        <f t="shared" si="0"/>
        <v>-0.99548544984914278</v>
      </c>
      <c r="E26" s="62">
        <v>1860244</v>
      </c>
      <c r="F26" s="200">
        <f t="shared" si="1"/>
        <v>4.3250521697044908</v>
      </c>
      <c r="G26" s="203">
        <v>0.41799999999999998</v>
      </c>
    </row>
    <row r="27" spans="1:8" s="96" customFormat="1" ht="18" customHeight="1">
      <c r="A27" s="96" t="s">
        <v>45</v>
      </c>
    </row>
    <row r="28" spans="1:8" s="96" customFormat="1" ht="20.100000000000001" customHeight="1"/>
    <row r="29" spans="1:8">
      <c r="A29" s="96"/>
      <c r="B29" s="96"/>
      <c r="C29" s="96"/>
      <c r="D29" s="96"/>
      <c r="E29" s="96"/>
      <c r="F29" s="96"/>
      <c r="G29" s="96"/>
    </row>
    <row r="30" spans="1:8" ht="14.25">
      <c r="A30" s="98" t="s">
        <v>41</v>
      </c>
      <c r="B30" s="96"/>
      <c r="C30" s="96"/>
      <c r="D30" s="96"/>
      <c r="E30" s="96"/>
      <c r="F30" s="96"/>
      <c r="G30" s="96"/>
    </row>
    <row r="31" spans="1:8" ht="14.25">
      <c r="A31" s="96"/>
      <c r="B31" s="96"/>
      <c r="C31" s="96"/>
      <c r="D31" s="96"/>
      <c r="E31" s="96"/>
      <c r="F31" s="96"/>
      <c r="G31" s="35" t="s">
        <v>53</v>
      </c>
    </row>
    <row r="32" spans="1:8" ht="20.100000000000001" customHeight="1">
      <c r="A32" s="5" t="s">
        <v>10</v>
      </c>
      <c r="B32" s="50" t="s">
        <v>0</v>
      </c>
      <c r="C32" s="50"/>
      <c r="D32" s="50" t="s">
        <v>52</v>
      </c>
      <c r="E32" s="50"/>
      <c r="F32" s="50" t="s">
        <v>35</v>
      </c>
      <c r="G32" s="155"/>
      <c r="H32" s="204"/>
    </row>
    <row r="33" spans="1:8" ht="20.100000000000001" customHeight="1">
      <c r="A33" s="6"/>
      <c r="B33" s="51"/>
      <c r="C33" s="51"/>
      <c r="D33" s="191" t="s">
        <v>216</v>
      </c>
      <c r="E33" s="191" t="s">
        <v>211</v>
      </c>
      <c r="F33" s="201" t="s">
        <v>216</v>
      </c>
      <c r="G33" s="201" t="s">
        <v>211</v>
      </c>
      <c r="H33" s="204"/>
    </row>
    <row r="34" spans="1:8" ht="20.100000000000001" customHeight="1">
      <c r="A34" s="182" t="s">
        <v>8</v>
      </c>
      <c r="B34" s="52" t="s">
        <v>12</v>
      </c>
      <c r="C34" s="52"/>
      <c r="D34" s="82">
        <v>8895</v>
      </c>
      <c r="E34" s="194">
        <v>7572.74</v>
      </c>
      <c r="F34" s="82">
        <v>3292</v>
      </c>
      <c r="G34" s="195">
        <v>3292.71</v>
      </c>
      <c r="H34" s="204"/>
    </row>
    <row r="35" spans="1:8" ht="20.100000000000001" customHeight="1">
      <c r="A35" s="183"/>
      <c r="B35" s="53" t="s">
        <v>13</v>
      </c>
      <c r="C35" s="53"/>
      <c r="D35" s="83">
        <v>1826</v>
      </c>
      <c r="E35" s="195">
        <v>4359.97</v>
      </c>
      <c r="F35" s="83">
        <v>1497</v>
      </c>
      <c r="G35" s="83">
        <v>0</v>
      </c>
      <c r="H35" s="204"/>
    </row>
    <row r="36" spans="1:8" ht="20.100000000000001" customHeight="1">
      <c r="A36" s="183"/>
      <c r="B36" s="53" t="s">
        <v>14</v>
      </c>
      <c r="C36" s="53"/>
      <c r="D36" s="83">
        <v>109204</v>
      </c>
      <c r="E36" s="195">
        <v>112198.23</v>
      </c>
      <c r="F36" s="83">
        <v>19554</v>
      </c>
      <c r="G36" s="195">
        <v>19540.97</v>
      </c>
      <c r="H36" s="204"/>
    </row>
    <row r="37" spans="1:8" ht="20.100000000000001" customHeight="1">
      <c r="A37" s="183"/>
      <c r="B37" s="53" t="s">
        <v>16</v>
      </c>
      <c r="C37" s="53"/>
      <c r="D37" s="83">
        <v>47625</v>
      </c>
      <c r="E37" s="195">
        <v>47063.05</v>
      </c>
      <c r="F37" s="83">
        <v>12018</v>
      </c>
      <c r="G37" s="195">
        <v>12249.34</v>
      </c>
      <c r="H37" s="204"/>
    </row>
    <row r="38" spans="1:8" ht="20.100000000000001" customHeight="1">
      <c r="A38" s="183"/>
      <c r="B38" s="53" t="s">
        <v>19</v>
      </c>
      <c r="C38" s="53"/>
      <c r="D38" s="83">
        <v>392169</v>
      </c>
      <c r="E38" s="195">
        <v>391268.17</v>
      </c>
      <c r="F38" s="83">
        <v>6491</v>
      </c>
      <c r="G38" s="195">
        <v>6490.81</v>
      </c>
      <c r="H38" s="204"/>
    </row>
    <row r="39" spans="1:8" ht="20.100000000000001" customHeight="1">
      <c r="A39" s="183"/>
      <c r="B39" s="54" t="s">
        <v>20</v>
      </c>
      <c r="C39" s="54"/>
      <c r="D39" s="192">
        <v>322957</v>
      </c>
      <c r="E39" s="196">
        <v>322003.38</v>
      </c>
      <c r="F39" s="192">
        <v>25819</v>
      </c>
      <c r="G39" s="196">
        <v>27963.51</v>
      </c>
      <c r="H39" s="204"/>
    </row>
    <row r="40" spans="1:8" ht="20.100000000000001" customHeight="1">
      <c r="A40" s="184"/>
      <c r="B40" s="57" t="s">
        <v>33</v>
      </c>
      <c r="C40" s="57"/>
      <c r="D40" s="107">
        <f>SUM(D34:D39)</f>
        <v>882676</v>
      </c>
      <c r="E40" s="197">
        <f>SUM(E34:E39)</f>
        <v>884465.53999999992</v>
      </c>
      <c r="F40" s="192">
        <f>SUM(F34:F39)</f>
        <v>68671</v>
      </c>
      <c r="G40" s="196">
        <f>SUM(G34:G39)</f>
        <v>69537.34</v>
      </c>
      <c r="H40" s="204"/>
    </row>
    <row r="41" spans="1:8" ht="20.100000000000001" customHeight="1">
      <c r="A41" s="182" t="s">
        <v>32</v>
      </c>
      <c r="B41" s="52" t="s">
        <v>25</v>
      </c>
      <c r="C41" s="52"/>
      <c r="D41" s="105">
        <v>0</v>
      </c>
      <c r="E41" s="105">
        <v>0</v>
      </c>
      <c r="F41" s="82">
        <v>11832</v>
      </c>
      <c r="G41" s="194">
        <v>10805.3</v>
      </c>
      <c r="H41" s="204"/>
    </row>
    <row r="42" spans="1:8" ht="20.100000000000001" customHeight="1">
      <c r="A42" s="183"/>
      <c r="B42" s="53" t="s">
        <v>26</v>
      </c>
      <c r="C42" s="53"/>
      <c r="D42" s="106">
        <v>117131</v>
      </c>
      <c r="E42" s="198">
        <v>144187</v>
      </c>
      <c r="F42" s="83">
        <v>0</v>
      </c>
      <c r="G42" s="195"/>
      <c r="H42" s="204"/>
    </row>
    <row r="43" spans="1:8" ht="20.100000000000001" customHeight="1">
      <c r="A43" s="183"/>
      <c r="B43" s="53" t="s">
        <v>27</v>
      </c>
      <c r="C43" s="53"/>
      <c r="D43" s="106">
        <v>200537</v>
      </c>
      <c r="E43" s="198">
        <v>89643.75</v>
      </c>
      <c r="F43" s="83">
        <v>0</v>
      </c>
      <c r="G43" s="195"/>
      <c r="H43" s="204"/>
    </row>
    <row r="44" spans="1:8" ht="20.100000000000001" customHeight="1">
      <c r="A44" s="183"/>
      <c r="B44" s="53" t="s">
        <v>29</v>
      </c>
      <c r="C44" s="53"/>
      <c r="D44" s="106">
        <v>0</v>
      </c>
      <c r="E44" s="198" t="s">
        <v>112</v>
      </c>
      <c r="F44" s="83">
        <v>0</v>
      </c>
      <c r="G44" s="195"/>
      <c r="H44" s="204"/>
    </row>
    <row r="45" spans="1:8" ht="20.100000000000001" customHeight="1">
      <c r="A45" s="183"/>
      <c r="B45" s="53" t="s">
        <v>30</v>
      </c>
      <c r="C45" s="53"/>
      <c r="D45" s="106">
        <v>0</v>
      </c>
      <c r="E45" s="198" t="s">
        <v>112</v>
      </c>
      <c r="F45" s="83">
        <v>0</v>
      </c>
      <c r="G45" s="195"/>
      <c r="H45" s="204"/>
    </row>
    <row r="46" spans="1:8" ht="20.100000000000001" customHeight="1">
      <c r="A46" s="183"/>
      <c r="B46" s="54" t="s">
        <v>3</v>
      </c>
      <c r="C46" s="54"/>
      <c r="D46" s="107">
        <v>167465</v>
      </c>
      <c r="E46" s="197">
        <v>276888.3</v>
      </c>
      <c r="F46" s="192">
        <v>0</v>
      </c>
      <c r="G46" s="196"/>
      <c r="H46" s="204"/>
    </row>
    <row r="47" spans="1:8" ht="20.100000000000001" customHeight="1">
      <c r="A47" s="184"/>
      <c r="B47" s="57" t="s">
        <v>33</v>
      </c>
      <c r="C47" s="57"/>
      <c r="D47" s="107">
        <f>SUM(D41:D46)</f>
        <v>485133</v>
      </c>
      <c r="E47" s="197">
        <f>SUM(E41:E46)</f>
        <v>510719.05</v>
      </c>
      <c r="F47" s="192">
        <f>SUM(F41:F46)</f>
        <v>11832</v>
      </c>
      <c r="G47" s="196">
        <f>SUM(G41:G46)</f>
        <v>10805.3</v>
      </c>
      <c r="H47" s="204"/>
    </row>
    <row r="48" spans="1:8" s="179" customFormat="1" ht="20.100000000000001" customHeight="1">
      <c r="A48" s="13" t="s">
        <v>36</v>
      </c>
      <c r="B48" s="186"/>
      <c r="C48" s="186"/>
      <c r="D48" s="193">
        <f>SUM(D40+D47)</f>
        <v>1367809</v>
      </c>
      <c r="E48" s="199">
        <f>SUM(E40+E47)</f>
        <v>1395184.59</v>
      </c>
      <c r="F48" s="193">
        <f>SUM(F40+F47)</f>
        <v>80503</v>
      </c>
      <c r="G48" s="199">
        <f>SUM(G40+G47)</f>
        <v>80342.64</v>
      </c>
    </row>
    <row r="49" spans="1:8">
      <c r="A49" s="96" t="s">
        <v>55</v>
      </c>
      <c r="H49" s="204"/>
    </row>
    <row r="50" spans="1:8">
      <c r="H50" s="204"/>
    </row>
    <row r="51" spans="1:8">
      <c r="H51" s="204"/>
    </row>
  </sheetData>
  <mergeCells count="47">
    <mergeCell ref="C3:D3"/>
    <mergeCell ref="E3:F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D32:E32"/>
    <mergeCell ref="F32:G32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A48:C48"/>
    <mergeCell ref="A3:B4"/>
    <mergeCell ref="G3:G4"/>
    <mergeCell ref="A32:A33"/>
    <mergeCell ref="B32:C33"/>
    <mergeCell ref="A34:A40"/>
    <mergeCell ref="A41:A47"/>
  </mergeCells>
  <phoneticPr fontId="2"/>
  <pageMargins left="0.78740157480314965" right="0.78740157480314965" top="0.70866141732283472" bottom="0.62992125984251968" header="0.51181102362204722" footer="0.51181102362204722"/>
  <pageSetup paperSize="9" scale="95" fitToWidth="1" fitToHeight="1" orientation="portrait" usePrinterDefaults="1" r:id="rId1"/>
  <headerFooter alignWithMargins="0"/>
  <rowBreaks count="1" manualBreakCount="1">
    <brk id="28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表紙</vt:lpstr>
      <vt:lpstr>一般会計</vt:lpstr>
      <vt:lpstr>性質別・特会</vt:lpstr>
      <vt:lpstr xml:space="preserve">国保会計 </vt:lpstr>
      <vt:lpstr>町税・水道事業</vt:lpstr>
      <vt:lpstr>水道収益</vt:lpstr>
      <vt:lpstr>財政力・町有財産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中央公民館</dc:creator>
  <cp:lastModifiedBy>(TS) 宗方友美</cp:lastModifiedBy>
  <cp:lastPrinted>2023-02-01T05:16:52Z</cp:lastPrinted>
  <dcterms:created xsi:type="dcterms:W3CDTF">2004-10-12T04:59:59Z</dcterms:created>
  <dcterms:modified xsi:type="dcterms:W3CDTF">2024-03-22T00:25:51Z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2024-03-22T00:25:51Z</vt:filetime>
  </property>
</Properties>
</file>