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460" windowHeight="6705"/>
  </bookViews>
  <sheets>
    <sheet name="申請額内訳書" sheetId="1" r:id="rId1"/>
    <sheet name="記載例" sheetId="3" r:id="rId2"/>
    <sheet name="プルダウンリスト" sheetId="4" state="hidden" r:id="rId3"/>
    <sheet name="運賃一覧" sheetId="2" state="hidden" r:id="rId4"/>
    <sheet name="運賃表（距離ごと）" sheetId="5" state="hidden" r:id="rId5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<sst xmlns="http://schemas.openxmlformats.org/spreadsheetml/2006/main" xmlns:r="http://schemas.openxmlformats.org/officeDocument/2006/relationships" count="79" uniqueCount="79">
  <si>
    <t>復</t>
    <rPh sb="0" eb="1">
      <t>マタ</t>
    </rPh>
    <phoneticPr fontId="1"/>
  </si>
  <si>
    <t>【JR水郡線運賃】</t>
  </si>
  <si>
    <t>大人、</t>
  </si>
  <si>
    <t>単価</t>
  </si>
  <si>
    <t>大人料金</t>
    <rPh sb="0" eb="2">
      <t>オトナ</t>
    </rPh>
    <rPh sb="2" eb="4">
      <t>リョウキン</t>
    </rPh>
    <phoneticPr fontId="1"/>
  </si>
  <si>
    <t>磐城塙</t>
    <rPh sb="0" eb="2">
      <t>いわき</t>
    </rPh>
    <rPh sb="2" eb="3">
      <t>はなわ</t>
    </rPh>
    <phoneticPr fontId="8" type="Hiragana"/>
  </si>
  <si>
    <t>団体割引</t>
  </si>
  <si>
    <t>谷河原</t>
    <rPh sb="0" eb="1">
      <t>たに</t>
    </rPh>
    <rPh sb="1" eb="2">
      <t>かわ</t>
    </rPh>
    <rPh sb="2" eb="3">
      <t>はら</t>
    </rPh>
    <phoneticPr fontId="8" type="Hiragana"/>
  </si>
  <si>
    <t>子どもの別</t>
  </si>
  <si>
    <t>南石井</t>
    <rPh sb="0" eb="1">
      <t>みなみ</t>
    </rPh>
    <rPh sb="1" eb="3">
      <t>いしい</t>
    </rPh>
    <phoneticPr fontId="8" type="Hiragana"/>
  </si>
  <si>
    <t>磐城棚倉</t>
    <rPh sb="0" eb="2">
      <t>いわき</t>
    </rPh>
    <rPh sb="2" eb="4">
      <t>たなくら</t>
    </rPh>
    <phoneticPr fontId="8" type="Hiragana"/>
  </si>
  <si>
    <t>【料金区分】</t>
  </si>
  <si>
    <t>の有無</t>
  </si>
  <si>
    <t>（A）</t>
  </si>
  <si>
    <t>（C=A×B）</t>
  </si>
  <si>
    <t>（B）</t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</si>
  <si>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1"/>
  </si>
  <si>
    <t>人数</t>
    <rPh sb="0" eb="2">
      <t>ニンズウ</t>
    </rPh>
    <phoneticPr fontId="1"/>
  </si>
  <si>
    <t>近津</t>
    <rPh sb="0" eb="2">
      <t>ちかつ</t>
    </rPh>
    <phoneticPr fontId="8" type="Hiragana"/>
  </si>
  <si>
    <t>中豊</t>
    <rPh sb="0" eb="1">
      <t>なか</t>
    </rPh>
    <rPh sb="1" eb="2">
      <t>ゆたか</t>
    </rPh>
    <phoneticPr fontId="8" type="Hiragana"/>
  </si>
  <si>
    <t>安積永盛</t>
    <rPh sb="0" eb="2">
      <t>あさか</t>
    </rPh>
    <rPh sb="2" eb="4">
      <t>ながもり</t>
    </rPh>
    <phoneticPr fontId="8" type="Hiragana"/>
  </si>
  <si>
    <t>運賃計</t>
    <rPh sb="0" eb="2">
      <t>ウンチン</t>
    </rPh>
    <rPh sb="2" eb="3">
      <t>ケイ</t>
    </rPh>
    <phoneticPr fontId="1"/>
  </si>
  <si>
    <t>～</t>
  </si>
  <si>
    <t>円</t>
    <rPh sb="0" eb="1">
      <t>エン</t>
    </rPh>
    <phoneticPr fontId="1"/>
  </si>
  <si>
    <t>区間（駅名）</t>
    <rPh sb="0" eb="2">
      <t>クカン</t>
    </rPh>
    <rPh sb="3" eb="5">
      <t>エキメイ</t>
    </rPh>
    <phoneticPr fontId="1"/>
  </si>
  <si>
    <t>子ども</t>
    <rPh sb="0" eb="1">
      <t>コ</t>
    </rPh>
    <phoneticPr fontId="1"/>
  </si>
  <si>
    <t>大人</t>
    <rPh sb="0" eb="2">
      <t>オトナ</t>
    </rPh>
    <phoneticPr fontId="1"/>
  </si>
  <si>
    <t>中舟生</t>
    <rPh sb="0" eb="1">
      <t>なか</t>
    </rPh>
    <rPh sb="1" eb="2">
      <t>ふね</t>
    </rPh>
    <rPh sb="2" eb="3">
      <t>なま</t>
    </rPh>
    <phoneticPr fontId="8" type="Hiragana"/>
  </si>
  <si>
    <t>矢祭山</t>
    <rPh sb="0" eb="3">
      <t>やまつりやま</t>
    </rPh>
    <phoneticPr fontId="8" type="Hiragana"/>
  </si>
  <si>
    <t>河合</t>
    <rPh sb="0" eb="2">
      <t>かわい</t>
    </rPh>
    <phoneticPr fontId="8" type="Hiragana"/>
  </si>
  <si>
    <t>無</t>
    <rPh sb="0" eb="1">
      <t>ナ</t>
    </rPh>
    <phoneticPr fontId="1"/>
  </si>
  <si>
    <t>有</t>
    <rPh sb="0" eb="1">
      <t>アリ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</si>
  <si>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</si>
  <si>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前の駅から（郡山起点）</t>
    <rPh sb="0" eb="1">
      <t>まえ</t>
    </rPh>
    <rPh sb="2" eb="3">
      <t>えき</t>
    </rPh>
    <rPh sb="6" eb="8">
      <t>こおりやま</t>
    </rPh>
    <rPh sb="8" eb="10">
      <t>きてん</t>
    </rPh>
    <phoneticPr fontId="8" type="Hiragana"/>
  </si>
  <si>
    <t>人</t>
    <rPh sb="0" eb="1">
      <t>ヒト</t>
    </rPh>
    <phoneticPr fontId="1"/>
  </si>
  <si>
    <t>往</t>
    <rPh sb="0" eb="1">
      <t>オウ</t>
    </rPh>
    <phoneticPr fontId="1"/>
  </si>
  <si>
    <t>経</t>
    <rPh sb="0" eb="1">
      <t>キョウ</t>
    </rPh>
    <phoneticPr fontId="1"/>
  </si>
  <si>
    <t>利用する水郡線区間</t>
  </si>
  <si>
    <t>石川町水郡線団体利用促進補助金　申請額内訳書</t>
    <rPh sb="0" eb="3">
      <t>イシカワマチ</t>
    </rPh>
    <rPh sb="3" eb="6">
      <t>スイグンセン</t>
    </rPh>
    <rPh sb="16" eb="19">
      <t>シンセイガク</t>
    </rPh>
    <rPh sb="19" eb="22">
      <t>ウチワケショ</t>
    </rPh>
    <phoneticPr fontId="1"/>
  </si>
  <si>
    <t>野木沢</t>
    <rPh sb="0" eb="3">
      <t>のぎさわ</t>
    </rPh>
    <phoneticPr fontId="8" type="Hiragana"/>
  </si>
  <si>
    <t>常陸鴻巣</t>
    <rPh sb="0" eb="2">
      <t>ひたち</t>
    </rPh>
    <rPh sb="2" eb="4">
      <t>こうのす</t>
    </rPh>
    <phoneticPr fontId="8" type="Hiragana"/>
  </si>
  <si>
    <t>計</t>
    <rPh sb="0" eb="1">
      <t>ケイ</t>
    </rPh>
    <phoneticPr fontId="1"/>
  </si>
  <si>
    <t>東舘</t>
    <rPh sb="0" eb="2">
      <t>ひがしたて</t>
    </rPh>
    <phoneticPr fontId="8" type="Hiragana"/>
  </si>
  <si>
    <t>西金</t>
    <rPh sb="0" eb="1">
      <t>にし</t>
    </rPh>
    <rPh sb="1" eb="2">
      <t>かね</t>
    </rPh>
    <phoneticPr fontId="8" type="Hiragana"/>
  </si>
  <si>
    <t>郡山</t>
    <rPh sb="0" eb="2">
      <t>こおりやま</t>
    </rPh>
    <phoneticPr fontId="8" type="Hiragana"/>
  </si>
  <si>
    <t>谷田川</t>
    <rPh sb="0" eb="3">
      <t>やたがわ</t>
    </rPh>
    <phoneticPr fontId="8" type="Hiragana"/>
  </si>
  <si>
    <t>川東</t>
    <rPh sb="0" eb="2">
      <t>かわひがし</t>
    </rPh>
    <phoneticPr fontId="8" type="Hiragana"/>
  </si>
  <si>
    <t>磐城守山</t>
    <rPh sb="0" eb="4">
      <t>いわきもりやま</t>
    </rPh>
    <phoneticPr fontId="8" type="Hiragana"/>
  </si>
  <si>
    <t>磐城浅川</t>
    <rPh sb="0" eb="4">
      <t>いわきあさかわ</t>
    </rPh>
    <phoneticPr fontId="8" type="Hiragana"/>
  </si>
  <si>
    <t>泉郷</t>
    <rPh sb="0" eb="2">
      <t>いずみごう</t>
    </rPh>
    <phoneticPr fontId="8" type="Hiragana"/>
  </si>
  <si>
    <t>下野宮</t>
    <rPh sb="0" eb="2">
      <t>しもの</t>
    </rPh>
    <rPh sb="2" eb="3">
      <t>みや</t>
    </rPh>
    <phoneticPr fontId="8" type="Hiragana"/>
  </si>
  <si>
    <t>川辺沖</t>
    <rPh sb="0" eb="2">
      <t>かわべ</t>
    </rPh>
    <rPh sb="2" eb="3">
      <t>おき</t>
    </rPh>
    <phoneticPr fontId="8" type="Hiragana"/>
  </si>
  <si>
    <t>上小川</t>
    <rPh sb="0" eb="1">
      <t>かみ</t>
    </rPh>
    <rPh sb="1" eb="3">
      <t>おがわ</t>
    </rPh>
    <phoneticPr fontId="8" type="Hiragana"/>
  </si>
  <si>
    <t>里白石</t>
    <rPh sb="0" eb="3">
      <t>さとしらいし</t>
    </rPh>
    <phoneticPr fontId="8" type="Hiragana"/>
  </si>
  <si>
    <t>小塩江</t>
    <rPh sb="0" eb="3">
      <t>おしおえ</t>
    </rPh>
    <phoneticPr fontId="8" type="Hiragana"/>
  </si>
  <si>
    <t>磐城石井</t>
    <rPh sb="0" eb="4">
      <t>いわきいしい</t>
    </rPh>
    <phoneticPr fontId="8" type="Hiragana"/>
  </si>
  <si>
    <t>常陸大子</t>
    <rPh sb="0" eb="2">
      <t>ひたち</t>
    </rPh>
    <rPh sb="2" eb="4">
      <t>だいご</t>
    </rPh>
    <phoneticPr fontId="8" type="Hiragana"/>
  </si>
  <si>
    <t>袋田</t>
    <rPh sb="0" eb="2">
      <t>ふくろだ</t>
    </rPh>
    <phoneticPr fontId="8" type="Hiragana"/>
  </si>
  <si>
    <t>下小川</t>
    <rPh sb="0" eb="3">
      <t>しもおがわ</t>
    </rPh>
    <phoneticPr fontId="8" type="Hiragana"/>
  </si>
  <si>
    <t>山方宿</t>
    <rPh sb="0" eb="1">
      <t>やま</t>
    </rPh>
    <rPh sb="1" eb="2">
      <t>かた</t>
    </rPh>
    <rPh sb="2" eb="3">
      <t>じゅく</t>
    </rPh>
    <phoneticPr fontId="8" type="Hiragana"/>
  </si>
  <si>
    <t>野上原</t>
    <rPh sb="0" eb="2">
      <t>のがみ</t>
    </rPh>
    <rPh sb="2" eb="3">
      <t>はら</t>
    </rPh>
    <phoneticPr fontId="8" type="Hiragana"/>
  </si>
  <si>
    <t>玉川村</t>
    <rPh sb="0" eb="3">
      <t>たまかわむら</t>
    </rPh>
    <phoneticPr fontId="8" type="Hiragana"/>
  </si>
  <si>
    <t>常陸太田</t>
    <rPh sb="0" eb="2">
      <t>ひたち</t>
    </rPh>
    <rPh sb="2" eb="4">
      <t>おおた</t>
    </rPh>
    <phoneticPr fontId="8" type="Hiragana"/>
  </si>
  <si>
    <t>常陸大宮</t>
    <rPh sb="0" eb="2">
      <t>ひたち</t>
    </rPh>
    <rPh sb="2" eb="4">
      <t>おおみや</t>
    </rPh>
    <phoneticPr fontId="8" type="Hiragana"/>
  </si>
  <si>
    <t>静</t>
    <rPh sb="0" eb="1">
      <t>しずか</t>
    </rPh>
    <phoneticPr fontId="8" type="Hiragana"/>
  </si>
  <si>
    <t>瓜連</t>
    <rPh sb="0" eb="2">
      <t>うりづら</t>
    </rPh>
    <phoneticPr fontId="8" type="Hiragana"/>
  </si>
  <si>
    <t>上菅谷</t>
    <rPh sb="0" eb="3">
      <t>かみすがや</t>
    </rPh>
    <phoneticPr fontId="8" type="Hiragana"/>
  </si>
  <si>
    <t>中菅谷</t>
    <rPh sb="0" eb="3">
      <t>なかすがや</t>
    </rPh>
    <phoneticPr fontId="8" type="Hiragana"/>
  </si>
  <si>
    <t>下菅谷</t>
    <rPh sb="0" eb="3">
      <t>しもすがや</t>
    </rPh>
    <phoneticPr fontId="8" type="Hiragana"/>
  </si>
  <si>
    <t>後台</t>
    <rPh sb="0" eb="2">
      <t>ごだい</t>
    </rPh>
    <phoneticPr fontId="8" type="Hiragana"/>
  </si>
  <si>
    <t>常陸津田</t>
    <rPh sb="0" eb="2">
      <t>ひたち</t>
    </rPh>
    <rPh sb="2" eb="4">
      <t>つだ</t>
    </rPh>
    <phoneticPr fontId="8" type="Hiragana"/>
  </si>
  <si>
    <t>常陸青柳</t>
    <rPh sb="0" eb="2">
      <t>ひたち</t>
    </rPh>
    <rPh sb="2" eb="4">
      <t>あおやぎ</t>
    </rPh>
    <phoneticPr fontId="8" type="Hiragana"/>
  </si>
  <si>
    <t>水戸</t>
    <rPh sb="0" eb="2">
      <t>みと</t>
    </rPh>
    <phoneticPr fontId="8" type="Hiragana"/>
  </si>
  <si>
    <t>南酒出</t>
    <rPh sb="0" eb="1">
      <t>みなみ</t>
    </rPh>
    <rPh sb="1" eb="2">
      <t>さけ</t>
    </rPh>
    <rPh sb="2" eb="3">
      <t>い</t>
    </rPh>
    <phoneticPr fontId="8" type="Hiragana"/>
  </si>
  <si>
    <t>額田</t>
    <rPh sb="0" eb="2">
      <t>ぬかた</t>
    </rPh>
    <phoneticPr fontId="8" type="Hiragana"/>
  </si>
  <si>
    <t>磐城石川</t>
    <rPh sb="0" eb="4">
      <t>いわきいしかわ</t>
    </rPh>
    <phoneticPr fontId="8" type="Hiragana"/>
  </si>
  <si>
    <t>郡山駅から通算</t>
    <rPh sb="0" eb="3">
      <t>こおりやまえき</t>
    </rPh>
    <rPh sb="5" eb="7">
      <t>つうさん</t>
    </rPh>
    <phoneticPr fontId="8" type="Hiragana"/>
  </si>
  <si>
    <t>発着駅名</t>
    <rPh sb="0" eb="2">
      <t>はっちゃく</t>
    </rPh>
    <rPh sb="2" eb="3">
      <t>えき</t>
    </rPh>
    <rPh sb="3" eb="4">
      <t>めい</t>
    </rPh>
    <phoneticPr fontId="8" type="Hiragana"/>
  </si>
  <si>
    <t>-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</si>
</sst>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4"/>
      <color theme="1"/>
      <name val="ＭＳ ゴシック"/>
      <family val="3"/>
    </font>
    <font>
      <sz val="14"/>
      <color theme="1"/>
      <name val="ＭＳ 明朝"/>
      <family val="1"/>
    </font>
    <font>
      <sz val="11"/>
      <color theme="1"/>
      <name val="ＭＳ ゴシック"/>
      <family val="3"/>
    </font>
    <font>
      <sz val="11"/>
      <color theme="1"/>
      <name val="ＭＳ 明朝"/>
      <family val="1"/>
    </font>
    <font>
      <sz val="14"/>
      <color rgb="FFFF0000"/>
      <name val="ＭＳ ゴシック"/>
      <family val="3"/>
    </font>
    <font>
      <sz val="14"/>
      <color theme="1"/>
      <name val="ＭＳ ゴシック"/>
      <family val="3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DAF1FA"/>
        <bgColor indexed="64"/>
      </patternFill>
    </fill>
    <fill>
      <patternFill patternType="solid">
        <fgColor rgb="FFFFFF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19" xfId="0" applyFont="1" applyFill="1" applyBorder="1">
      <alignment vertical="center"/>
    </xf>
    <xf numFmtId="0" fontId="2" fillId="2" borderId="18" xfId="0" applyFont="1" applyFill="1" applyBorder="1" applyAlignment="1">
      <alignment horizontal="right" vertical="center"/>
    </xf>
    <xf numFmtId="38" fontId="2" fillId="0" borderId="18" xfId="1" applyFont="1" applyBorder="1">
      <alignment vertical="center"/>
    </xf>
    <xf numFmtId="38" fontId="2" fillId="0" borderId="19" xfId="1" applyFont="1" applyBorder="1">
      <alignment vertical="center"/>
    </xf>
    <xf numFmtId="0" fontId="2" fillId="0" borderId="21" xfId="0" applyFont="1" applyBorder="1" applyAlignment="1">
      <alignment vertical="center"/>
    </xf>
    <xf numFmtId="38" fontId="2" fillId="0" borderId="18" xfId="1" applyFont="1" applyBorder="1" applyProtection="1">
      <alignment vertical="center"/>
      <protection locked="0"/>
    </xf>
    <xf numFmtId="38" fontId="2" fillId="0" borderId="5" xfId="1" applyFont="1" applyBorder="1" applyProtection="1">
      <alignment vertical="center"/>
      <protection locked="0"/>
    </xf>
    <xf numFmtId="38" fontId="2" fillId="0" borderId="6" xfId="1" applyFont="1" applyBorder="1" applyProtection="1">
      <alignment vertical="center"/>
      <protection locked="0"/>
    </xf>
    <xf numFmtId="38" fontId="2" fillId="0" borderId="21" xfId="1" applyFont="1" applyBorder="1">
      <alignment vertical="center"/>
    </xf>
    <xf numFmtId="0" fontId="5" fillId="0" borderId="0" xfId="0" applyFont="1" applyAlignment="1">
      <alignment vertical="center"/>
    </xf>
    <xf numFmtId="0" fontId="0" fillId="3" borderId="0" xfId="0" applyFont="1" applyFill="1">
      <alignment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38" fontId="6" fillId="0" borderId="18" xfId="1" applyFont="1" applyBorder="1">
      <alignment vertical="center"/>
    </xf>
    <xf numFmtId="38" fontId="6" fillId="0" borderId="18" xfId="1" applyFont="1" applyBorder="1" applyProtection="1">
      <alignment vertical="center"/>
      <protection locked="0"/>
    </xf>
    <xf numFmtId="38" fontId="6" fillId="0" borderId="5" xfId="1" applyFont="1" applyBorder="1" applyProtection="1">
      <alignment vertical="center"/>
      <protection locked="0"/>
    </xf>
  </cellXfs>
  <cellStyles count="2">
    <cellStyle name="標準" xfId="0" builtinId="0"/>
    <cellStyle name="桁区切り" xfId="1" builtinId="6"/>
  </cellStyles>
  <dxfs count="6">
    <dxf>
      <fill>
        <patternFill patternType="solid">
          <bgColor rgb="FFFFFFB9"/>
        </patternFill>
      </fill>
    </dxf>
    <dxf>
      <fill>
        <patternFill patternType="solid">
          <bgColor rgb="FFD0FFE5"/>
        </patternFill>
      </fill>
    </dxf>
    <dxf>
      <fill>
        <patternFill patternType="solid">
          <bgColor rgb="FFD0EBFF"/>
        </patternFill>
      </fill>
    </dxf>
    <dxf>
      <fill>
        <patternFill patternType="solid">
          <bgColor rgb="FFFFFFB9"/>
        </patternFill>
      </fill>
    </dxf>
    <dxf>
      <fill>
        <patternFill patternType="solid">
          <bgColor rgb="FFD0FFE5"/>
        </patternFill>
      </fill>
    </dxf>
    <dxf>
      <fill>
        <patternFill patternType="solid">
          <bgColor rgb="FFD0EBFF"/>
        </patternFill>
      </fill>
    </dxf>
  </dxfs>
  <tableStyles count="0" defaultTableStyle="TableStyleMedium2" defaultPivotStyle="PivotStyleLight16"/>
  <colors>
    <mruColors>
      <color rgb="FFFFFFB9"/>
      <color rgb="FFD0FFE5"/>
      <color rgb="FFD0EBFF"/>
      <color rgb="FFDAF1FA"/>
      <color rgb="FFA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1"/>
  <sheetViews>
    <sheetView tabSelected="1" workbookViewId="0">
      <selection activeCell="E27" sqref="E27"/>
    </sheetView>
  </sheetViews>
  <sheetFormatPr defaultRowHeight="13.5"/>
  <cols>
    <col min="1" max="1" width="16.25" style="1" customWidth="1"/>
    <col min="2" max="2" width="15" style="1" customWidth="1"/>
    <col min="3" max="3" width="4.375" style="1" bestFit="1" customWidth="1"/>
    <col min="4" max="4" width="15" style="1" customWidth="1"/>
    <col min="5" max="5" width="17.625" style="1" bestFit="1" customWidth="1"/>
    <col min="6" max="6" width="12.125" style="1" bestFit="1" customWidth="1"/>
    <col min="7" max="8" width="12.5" style="1" customWidth="1"/>
    <col min="9" max="9" width="16.25" style="1" customWidth="1"/>
    <col min="10" max="10" width="9" style="1" customWidth="1"/>
    <col min="11" max="11" width="9" style="1" hidden="1" customWidth="1"/>
    <col min="12" max="16384" width="9" style="1" customWidth="1"/>
  </cols>
  <sheetData>
    <row r="1" spans="1:13" ht="17.25">
      <c r="A1" s="2" t="s">
        <v>38</v>
      </c>
      <c r="B1" s="2"/>
      <c r="C1" s="2"/>
      <c r="D1" s="2"/>
      <c r="E1" s="2"/>
      <c r="F1" s="2"/>
      <c r="G1" s="2"/>
      <c r="H1" s="2"/>
      <c r="I1" s="2"/>
      <c r="J1" s="44"/>
      <c r="K1" s="44"/>
      <c r="L1" s="44"/>
      <c r="M1" s="44"/>
    </row>
    <row r="2" spans="1:13" ht="17.25">
      <c r="A2" s="3"/>
      <c r="B2" s="3"/>
      <c r="C2" s="3"/>
      <c r="D2" s="3"/>
      <c r="E2" s="3"/>
      <c r="F2" s="3"/>
      <c r="G2" s="3"/>
      <c r="H2" s="3"/>
      <c r="I2" s="3"/>
    </row>
    <row r="3" spans="1:13" ht="17.25">
      <c r="A3" s="4" t="s">
        <v>1</v>
      </c>
      <c r="B3" s="11"/>
      <c r="C3" s="11"/>
      <c r="D3" s="20"/>
      <c r="E3" s="26" t="s">
        <v>11</v>
      </c>
      <c r="F3" s="30" t="s">
        <v>6</v>
      </c>
      <c r="G3" s="30" t="s">
        <v>3</v>
      </c>
      <c r="H3" s="30" t="s">
        <v>17</v>
      </c>
      <c r="I3" s="30" t="s">
        <v>21</v>
      </c>
    </row>
    <row r="4" spans="1:13" ht="17.25">
      <c r="A4" s="5" t="s">
        <v>37</v>
      </c>
      <c r="B4" s="12"/>
      <c r="C4" s="12"/>
      <c r="D4" s="21"/>
      <c r="E4" s="27" t="s">
        <v>2</v>
      </c>
      <c r="F4" s="31" t="s">
        <v>12</v>
      </c>
      <c r="G4" s="35"/>
      <c r="H4" s="35"/>
      <c r="I4" s="35"/>
    </row>
    <row r="5" spans="1:13" ht="17.25">
      <c r="A5" s="6"/>
      <c r="B5" s="13"/>
      <c r="C5" s="13"/>
      <c r="D5" s="22"/>
      <c r="E5" s="28" t="s">
        <v>8</v>
      </c>
      <c r="F5" s="32"/>
      <c r="G5" s="28" t="s">
        <v>13</v>
      </c>
      <c r="H5" s="28" t="s">
        <v>15</v>
      </c>
      <c r="I5" s="28" t="s">
        <v>14</v>
      </c>
    </row>
    <row r="6" spans="1:13" ht="34.5">
      <c r="A6" s="7" t="s">
        <v>16</v>
      </c>
      <c r="B6" s="14" t="s">
        <v>24</v>
      </c>
      <c r="C6" s="17"/>
      <c r="D6" s="23"/>
      <c r="E6" s="29"/>
      <c r="F6" s="33"/>
      <c r="G6" s="36" t="s">
        <v>23</v>
      </c>
      <c r="H6" s="36" t="s">
        <v>34</v>
      </c>
      <c r="I6" s="36" t="s">
        <v>23</v>
      </c>
      <c r="K6" s="1" t="s">
        <v>4</v>
      </c>
    </row>
    <row r="7" spans="1:13" ht="22.5" customHeight="1">
      <c r="A7" s="8"/>
      <c r="B7" s="8"/>
      <c r="C7" s="18" t="s">
        <v>22</v>
      </c>
      <c r="D7" s="24"/>
      <c r="E7" s="24"/>
      <c r="F7" s="24"/>
      <c r="G7" s="37" t="str">
        <f>IF(K7="","",IF(E7="子ども",ROUNDDOWN(K7/2,-1),K7))</f>
        <v/>
      </c>
      <c r="H7" s="40"/>
      <c r="I7" s="37" t="str">
        <f t="shared" ref="I7:I19" si="0">IF(G7="","",IF(H7="","",G7*H7))</f>
        <v/>
      </c>
      <c r="K7" s="45" t="str">
        <f>IF(D7="","",IF(B7="","",VLOOKUP(B7,運賃一覧!$D$2:$AX$48,_xlfn.XMATCH(D7,運賃一覧!$D$2:$AX$2,FALSE),FALSE)))</f>
        <v/>
      </c>
    </row>
    <row r="8" spans="1:13" ht="22.5" customHeight="1">
      <c r="A8" s="8"/>
      <c r="B8" s="8"/>
      <c r="C8" s="18" t="s">
        <v>22</v>
      </c>
      <c r="D8" s="24"/>
      <c r="E8" s="8"/>
      <c r="F8" s="8"/>
      <c r="G8" s="37" t="str">
        <f t="shared" ref="G8:G19" si="1">IF(K8=0,"",IF(E8="子ども",ROUNDDOWN(K8/2,-1),K8))</f>
        <v/>
      </c>
      <c r="H8" s="41"/>
      <c r="I8" s="37" t="str">
        <f t="shared" si="0"/>
        <v/>
      </c>
      <c r="K8" s="45" t="str">
        <f>IF(D8="","",IF(B8="","",VLOOKUP(B8,運賃一覧!$D$2:$AX$48,_xlfn.XMATCH(D8,運賃一覧!$D$2:$AX$2,FALSE),FALSE)))</f>
        <v/>
      </c>
    </row>
    <row r="9" spans="1:13" ht="22.5" customHeight="1">
      <c r="A9" s="8"/>
      <c r="B9" s="8"/>
      <c r="C9" s="18" t="s">
        <v>22</v>
      </c>
      <c r="D9" s="24"/>
      <c r="E9" s="8"/>
      <c r="F9" s="8"/>
      <c r="G9" s="37" t="str">
        <f t="shared" si="1"/>
        <v/>
      </c>
      <c r="H9" s="41"/>
      <c r="I9" s="37" t="str">
        <f t="shared" si="0"/>
        <v/>
      </c>
      <c r="K9" s="45" t="str">
        <f>IF(D9="","",IF(B9="","",VLOOKUP(B9,運賃一覧!$D$2:$AX$48,_xlfn.XMATCH(D9,運賃一覧!$D$2:$AX$2,FALSE),FALSE)))</f>
        <v/>
      </c>
    </row>
    <row r="10" spans="1:13" ht="22.5" customHeight="1">
      <c r="A10" s="8"/>
      <c r="B10" s="8"/>
      <c r="C10" s="18" t="s">
        <v>22</v>
      </c>
      <c r="D10" s="24"/>
      <c r="E10" s="8"/>
      <c r="F10" s="8"/>
      <c r="G10" s="37" t="str">
        <f t="shared" si="1"/>
        <v/>
      </c>
      <c r="H10" s="41"/>
      <c r="I10" s="37" t="str">
        <f t="shared" si="0"/>
        <v/>
      </c>
      <c r="K10" s="45" t="str">
        <f>IF(D10="","",IF(B10="","",VLOOKUP(B10,運賃一覧!$D$2:$AX$48,_xlfn.XMATCH(D10,運賃一覧!$D$2:$AX$2,FALSE),FALSE)))</f>
        <v/>
      </c>
    </row>
    <row r="11" spans="1:13" ht="22.5" customHeight="1">
      <c r="A11" s="8"/>
      <c r="B11" s="8"/>
      <c r="C11" s="18" t="s">
        <v>22</v>
      </c>
      <c r="D11" s="24"/>
      <c r="E11" s="8"/>
      <c r="F11" s="8"/>
      <c r="G11" s="37" t="str">
        <f t="shared" si="1"/>
        <v/>
      </c>
      <c r="H11" s="41"/>
      <c r="I11" s="37" t="str">
        <f t="shared" si="0"/>
        <v/>
      </c>
      <c r="K11" s="45" t="str">
        <f>IF(D11="","",IF(B11="","",VLOOKUP(B11,運賃一覧!$D$2:$AX$48,_xlfn.XMATCH(D11,運賃一覧!$D$2:$AX$2,FALSE),FALSE)))</f>
        <v/>
      </c>
    </row>
    <row r="12" spans="1:13" ht="22.5" customHeight="1">
      <c r="A12" s="8"/>
      <c r="B12" s="8"/>
      <c r="C12" s="18" t="s">
        <v>22</v>
      </c>
      <c r="D12" s="24"/>
      <c r="E12" s="8"/>
      <c r="F12" s="8"/>
      <c r="G12" s="37" t="str">
        <f t="shared" si="1"/>
        <v/>
      </c>
      <c r="H12" s="41"/>
      <c r="I12" s="37" t="str">
        <f t="shared" si="0"/>
        <v/>
      </c>
      <c r="K12" s="45" t="str">
        <f>IF(D12="","",IF(B12="","",VLOOKUP(B12,運賃一覧!$D$2:$AX$48,_xlfn.XMATCH(D12,運賃一覧!$D$2:$AX$2,FALSE),FALSE)))</f>
        <v/>
      </c>
    </row>
    <row r="13" spans="1:13" ht="22.5" customHeight="1">
      <c r="A13" s="8"/>
      <c r="B13" s="8"/>
      <c r="C13" s="18" t="s">
        <v>22</v>
      </c>
      <c r="D13" s="24"/>
      <c r="E13" s="8"/>
      <c r="F13" s="8"/>
      <c r="G13" s="37" t="str">
        <f t="shared" si="1"/>
        <v/>
      </c>
      <c r="H13" s="41"/>
      <c r="I13" s="37" t="str">
        <f t="shared" si="0"/>
        <v/>
      </c>
      <c r="K13" s="45" t="str">
        <f>IF(D13="","",IF(B13="","",VLOOKUP(B13,運賃一覧!$D$2:$AX$48,_xlfn.XMATCH(D13,運賃一覧!$D$2:$AX$2,FALSE),FALSE)))</f>
        <v/>
      </c>
    </row>
    <row r="14" spans="1:13" ht="22.5" customHeight="1">
      <c r="A14" s="8"/>
      <c r="B14" s="8"/>
      <c r="C14" s="18" t="s">
        <v>22</v>
      </c>
      <c r="D14" s="24"/>
      <c r="E14" s="8"/>
      <c r="F14" s="8"/>
      <c r="G14" s="37" t="str">
        <f t="shared" si="1"/>
        <v/>
      </c>
      <c r="H14" s="41"/>
      <c r="I14" s="37" t="str">
        <f t="shared" si="0"/>
        <v/>
      </c>
      <c r="K14" s="45" t="str">
        <f>IF(D14="","",IF(B14="","",VLOOKUP(B14,運賃一覧!$D$2:$AX$48,_xlfn.XMATCH(D14,運賃一覧!$D$2:$AX$2,FALSE),FALSE)))</f>
        <v/>
      </c>
    </row>
    <row r="15" spans="1:13" ht="22.5" customHeight="1">
      <c r="A15" s="8"/>
      <c r="B15" s="8"/>
      <c r="C15" s="18" t="s">
        <v>22</v>
      </c>
      <c r="D15" s="24"/>
      <c r="E15" s="8"/>
      <c r="F15" s="8"/>
      <c r="G15" s="37" t="str">
        <f t="shared" si="1"/>
        <v/>
      </c>
      <c r="H15" s="41"/>
      <c r="I15" s="37" t="str">
        <f t="shared" si="0"/>
        <v/>
      </c>
      <c r="K15" s="45" t="str">
        <f>IF(D15="","",IF(B15="","",VLOOKUP(B15,運賃一覧!$D$2:$AX$48,_xlfn.XMATCH(D15,運賃一覧!$D$2:$AX$2,FALSE),FALSE)))</f>
        <v/>
      </c>
    </row>
    <row r="16" spans="1:13" ht="22.5" customHeight="1">
      <c r="A16" s="8"/>
      <c r="B16" s="8"/>
      <c r="C16" s="18" t="s">
        <v>22</v>
      </c>
      <c r="D16" s="24"/>
      <c r="E16" s="8"/>
      <c r="F16" s="8"/>
      <c r="G16" s="37" t="str">
        <f t="shared" si="1"/>
        <v/>
      </c>
      <c r="H16" s="41"/>
      <c r="I16" s="37" t="str">
        <f t="shared" si="0"/>
        <v/>
      </c>
      <c r="K16" s="45" t="str">
        <f>IF(D16="","",IF(B16="","",VLOOKUP(B16,運賃一覧!$D$2:$AX$48,_xlfn.XMATCH(D16,運賃一覧!$D$2:$AX$2,FALSE),FALSE)))</f>
        <v/>
      </c>
    </row>
    <row r="17" spans="1:11" ht="22.5" customHeight="1">
      <c r="A17" s="8"/>
      <c r="B17" s="8"/>
      <c r="C17" s="18" t="s">
        <v>22</v>
      </c>
      <c r="D17" s="24"/>
      <c r="E17" s="8"/>
      <c r="F17" s="8"/>
      <c r="G17" s="37" t="str">
        <f t="shared" si="1"/>
        <v/>
      </c>
      <c r="H17" s="41"/>
      <c r="I17" s="37" t="str">
        <f t="shared" si="0"/>
        <v/>
      </c>
      <c r="K17" s="45" t="str">
        <f>IF(D17="","",IF(B17="","",VLOOKUP(B17,運賃一覧!$D$2:$AX$48,_xlfn.XMATCH(D17,運賃一覧!$D$2:$AX$2,FALSE),FALSE)))</f>
        <v/>
      </c>
    </row>
    <row r="18" spans="1:11" ht="22.5" customHeight="1">
      <c r="A18" s="8"/>
      <c r="B18" s="8"/>
      <c r="C18" s="18" t="s">
        <v>22</v>
      </c>
      <c r="D18" s="24"/>
      <c r="E18" s="8"/>
      <c r="F18" s="8"/>
      <c r="G18" s="37" t="str">
        <f t="shared" si="1"/>
        <v/>
      </c>
      <c r="H18" s="41"/>
      <c r="I18" s="37" t="str">
        <f t="shared" si="0"/>
        <v/>
      </c>
      <c r="K18" s="45" t="str">
        <f>IF(D18="","",IF(B18="","",VLOOKUP(B18,運賃一覧!$D$2:$AX$48,_xlfn.XMATCH(D18,運賃一覧!$D$2:$AX$2,FALSE),FALSE)))</f>
        <v/>
      </c>
    </row>
    <row r="19" spans="1:11" ht="22.5" customHeight="1">
      <c r="A19" s="9"/>
      <c r="B19" s="15"/>
      <c r="C19" s="19" t="s">
        <v>22</v>
      </c>
      <c r="D19" s="25"/>
      <c r="E19" s="9"/>
      <c r="F19" s="9"/>
      <c r="G19" s="38" t="str">
        <f t="shared" si="1"/>
        <v/>
      </c>
      <c r="H19" s="42"/>
      <c r="I19" s="38" t="str">
        <f t="shared" si="0"/>
        <v/>
      </c>
      <c r="K19" s="45" t="str">
        <f>IF(D19="","",IF(B19="","",VLOOKUP(B19,運賃一覧!$D$2:$AX$48,_xlfn.XMATCH(D19,運賃一覧!$D$2:$AX$2,FALSE),FALSE)))</f>
        <v/>
      </c>
    </row>
    <row r="20" spans="1:11" ht="22.5" customHeight="1">
      <c r="A20" s="10"/>
      <c r="B20" s="16"/>
      <c r="C20" s="16"/>
      <c r="D20" s="16"/>
      <c r="E20" s="16"/>
      <c r="F20" s="16"/>
      <c r="G20" s="39" t="s">
        <v>41</v>
      </c>
      <c r="H20" s="43" t="str">
        <f>IF(SUM(H7:H19)=0,"",SUM(H7:H19))</f>
        <v/>
      </c>
      <c r="I20" s="43" t="str">
        <f>IF(SUM(I7:I19)=0,"",SUM(I7:I19))</f>
        <v/>
      </c>
    </row>
    <row r="21" spans="1:11" ht="17.25">
      <c r="A21" s="3" t="s">
        <v>32</v>
      </c>
      <c r="B21" s="3"/>
      <c r="C21" s="3"/>
      <c r="D21" s="3"/>
      <c r="E21" s="3"/>
      <c r="F21" s="34"/>
      <c r="G21" s="34"/>
      <c r="H21" s="34"/>
      <c r="I21" s="34"/>
    </row>
  </sheetData>
  <sheetProtection password="C5DA" sheet="1" formatCells="0" formatColumns="0" formatRows="0" insertRows="0" deleteRows="0" sort="0" autoFilter="0"/>
  <mergeCells count="6">
    <mergeCell ref="A1:I1"/>
    <mergeCell ref="A3:D3"/>
    <mergeCell ref="A4:D4"/>
    <mergeCell ref="A5:D5"/>
    <mergeCell ref="B6:D6"/>
    <mergeCell ref="A20:F20"/>
  </mergeCells>
  <phoneticPr fontId="1"/>
  <conditionalFormatting sqref="A7:A19">
    <cfRule type="cellIs" dxfId="5" priority="1" operator="equal">
      <formula>"復"</formula>
    </cfRule>
    <cfRule type="cellIs" dxfId="4" priority="2" operator="equal">
      <formula>"経"</formula>
    </cfRule>
    <cfRule type="cellIs" dxfId="3" priority="3" operator="equal">
      <formula>"往"</formula>
    </cfRule>
  </conditionalFormatting>
  <printOptions horizontalCentered="1"/>
  <pageMargins left="0.7" right="0.7" top="0.75" bottom="0.75" header="0.3" footer="0.3"/>
  <pageSetup paperSize="9" fitToWidth="1" fitToHeight="1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0" showInputMessage="1" showErrorMessage="1">
          <x14:formula1>
            <xm:f>プルダウンリスト!$E$3:$E$5</xm:f>
          </x14:formula1>
          <xm:sqref>A7:A19</xm:sqref>
        </x14:dataValidation>
        <x14:dataValidation type="list" allowBlank="1" showDropDown="0" showInputMessage="1" showErrorMessage="1">
          <x14:formula1>
            <xm:f>プルダウンリスト!$C$3:$C$4</xm:f>
          </x14:formula1>
          <xm:sqref>F7:F19</xm:sqref>
        </x14:dataValidation>
        <x14:dataValidation type="list" allowBlank="1" showDropDown="0" showInputMessage="1" showErrorMessage="1">
          <x14:formula1>
            <xm:f>プルダウンリスト!$A$3:$A$4</xm:f>
          </x14:formula1>
          <xm:sqref>E7:E19</xm:sqref>
        </x14:dataValidation>
        <x14:dataValidation type="list" allowBlank="1" showDropDown="0" showInputMessage="1" showErrorMessage="1">
          <x14:formula1>
            <xm:f>運賃一覧!$D$3:$D$48</xm:f>
          </x14:formula1>
          <xm:sqref>D7:D19 B7:B19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1"/>
  <sheetViews>
    <sheetView workbookViewId="0">
      <selection activeCell="F22" sqref="F22"/>
    </sheetView>
  </sheetViews>
  <sheetFormatPr defaultRowHeight="13.5"/>
  <cols>
    <col min="1" max="1" width="16.25" style="1" customWidth="1"/>
    <col min="2" max="2" width="15" style="1" customWidth="1"/>
    <col min="3" max="3" width="4.375" style="1" bestFit="1" customWidth="1"/>
    <col min="4" max="4" width="15" style="1" customWidth="1"/>
    <col min="5" max="5" width="17.625" style="1" bestFit="1" customWidth="1"/>
    <col min="6" max="6" width="12.125" style="1" bestFit="1" customWidth="1"/>
    <col min="7" max="8" width="12.5" style="1" customWidth="1"/>
    <col min="9" max="9" width="16.25" style="1" customWidth="1"/>
    <col min="10" max="10" width="9" style="1" customWidth="1"/>
    <col min="11" max="11" width="9" style="1" hidden="1" customWidth="1"/>
    <col min="12" max="16384" width="9" style="1" customWidth="1"/>
  </cols>
  <sheetData>
    <row r="1" spans="1:13" ht="17.25">
      <c r="A1" s="2" t="s">
        <v>38</v>
      </c>
      <c r="B1" s="2"/>
      <c r="C1" s="2"/>
      <c r="D1" s="2"/>
      <c r="E1" s="2"/>
      <c r="F1" s="2"/>
      <c r="G1" s="2"/>
      <c r="H1" s="2"/>
      <c r="I1" s="2"/>
      <c r="J1" s="44"/>
      <c r="K1" s="44"/>
      <c r="L1" s="44"/>
      <c r="M1" s="44"/>
    </row>
    <row r="2" spans="1:13" ht="17.25">
      <c r="A2" s="3"/>
      <c r="B2" s="3"/>
      <c r="C2" s="3"/>
      <c r="D2" s="3"/>
      <c r="E2" s="3"/>
      <c r="F2" s="3"/>
      <c r="G2" s="3"/>
      <c r="H2" s="3"/>
      <c r="I2" s="3"/>
    </row>
    <row r="3" spans="1:13" ht="17.25">
      <c r="A3" s="4" t="s">
        <v>1</v>
      </c>
      <c r="B3" s="11"/>
      <c r="C3" s="11"/>
      <c r="D3" s="20"/>
      <c r="E3" s="26" t="s">
        <v>11</v>
      </c>
      <c r="F3" s="30" t="s">
        <v>6</v>
      </c>
      <c r="G3" s="30" t="s">
        <v>3</v>
      </c>
      <c r="H3" s="30" t="s">
        <v>17</v>
      </c>
      <c r="I3" s="30" t="s">
        <v>21</v>
      </c>
    </row>
    <row r="4" spans="1:13" ht="17.25">
      <c r="A4" s="5" t="s">
        <v>37</v>
      </c>
      <c r="B4" s="12"/>
      <c r="C4" s="12"/>
      <c r="D4" s="21"/>
      <c r="E4" s="27" t="s">
        <v>2</v>
      </c>
      <c r="F4" s="31" t="s">
        <v>12</v>
      </c>
      <c r="G4" s="35"/>
      <c r="H4" s="35"/>
      <c r="I4" s="35"/>
    </row>
    <row r="5" spans="1:13" ht="17.25">
      <c r="A5" s="6"/>
      <c r="B5" s="13"/>
      <c r="C5" s="13"/>
      <c r="D5" s="22"/>
      <c r="E5" s="28" t="s">
        <v>8</v>
      </c>
      <c r="F5" s="32"/>
      <c r="G5" s="28" t="s">
        <v>13</v>
      </c>
      <c r="H5" s="28" t="s">
        <v>15</v>
      </c>
      <c r="I5" s="28" t="s">
        <v>14</v>
      </c>
    </row>
    <row r="6" spans="1:13" ht="34.5">
      <c r="A6" s="7" t="s">
        <v>16</v>
      </c>
      <c r="B6" s="14" t="s">
        <v>24</v>
      </c>
      <c r="C6" s="17"/>
      <c r="D6" s="23"/>
      <c r="E6" s="29"/>
      <c r="F6" s="33"/>
      <c r="G6" s="36" t="s">
        <v>23</v>
      </c>
      <c r="H6" s="36" t="s">
        <v>34</v>
      </c>
      <c r="I6" s="36" t="s">
        <v>23</v>
      </c>
      <c r="K6" s="1" t="s">
        <v>4</v>
      </c>
    </row>
    <row r="7" spans="1:13" ht="22.5" customHeight="1">
      <c r="A7" s="46" t="s">
        <v>35</v>
      </c>
      <c r="B7" s="46" t="s">
        <v>75</v>
      </c>
      <c r="C7" s="47" t="s">
        <v>22</v>
      </c>
      <c r="D7" s="48" t="s">
        <v>44</v>
      </c>
      <c r="E7" s="48" t="s">
        <v>25</v>
      </c>
      <c r="F7" s="48" t="s">
        <v>30</v>
      </c>
      <c r="G7" s="49">
        <f>IF(K7="","",IF(E7="子ども",ROUNDDOWN(K7/2,-1),K7))</f>
        <v>380</v>
      </c>
      <c r="H7" s="50">
        <v>6</v>
      </c>
      <c r="I7" s="49">
        <f t="shared" ref="I7:I19" si="0">IF(G7="","",IF(H7="","",G7*H7))</f>
        <v>2280</v>
      </c>
      <c r="K7" s="45">
        <f>IF(D7="","",IF(B7="","",VLOOKUP(B7,運賃一覧!$D$2:$AX$48,_xlfn.XMATCH(D7,運賃一覧!$D$2:$AX$2,FALSE),FALSE)))</f>
        <v>770</v>
      </c>
    </row>
    <row r="8" spans="1:13" ht="22.5" customHeight="1">
      <c r="A8" s="46" t="s">
        <v>35</v>
      </c>
      <c r="B8" s="46" t="s">
        <v>75</v>
      </c>
      <c r="C8" s="47" t="s">
        <v>22</v>
      </c>
      <c r="D8" s="48" t="s">
        <v>44</v>
      </c>
      <c r="E8" s="46" t="s">
        <v>26</v>
      </c>
      <c r="F8" s="46" t="s">
        <v>30</v>
      </c>
      <c r="G8" s="49">
        <f t="shared" ref="G8:G19" si="1">IF(K8=0,"",IF(E8="子ども",ROUNDDOWN(K8/2,-1),K8))</f>
        <v>770</v>
      </c>
      <c r="H8" s="51">
        <v>3</v>
      </c>
      <c r="I8" s="49">
        <f t="shared" si="0"/>
        <v>2310</v>
      </c>
      <c r="K8" s="45">
        <f>IF(D8="","",IF(B8="","",VLOOKUP(B8,運賃一覧!$D$2:$AX$48,_xlfn.XMATCH(D8,運賃一覧!$D$2:$AX$2,FALSE),FALSE)))</f>
        <v>770</v>
      </c>
    </row>
    <row r="9" spans="1:13" ht="22.5" customHeight="1">
      <c r="A9" s="46" t="s">
        <v>0</v>
      </c>
      <c r="B9" s="46" t="s">
        <v>44</v>
      </c>
      <c r="C9" s="47" t="s">
        <v>22</v>
      </c>
      <c r="D9" s="48" t="s">
        <v>75</v>
      </c>
      <c r="E9" s="46" t="s">
        <v>25</v>
      </c>
      <c r="F9" s="46" t="s">
        <v>30</v>
      </c>
      <c r="G9" s="49">
        <f t="shared" si="1"/>
        <v>380</v>
      </c>
      <c r="H9" s="51">
        <v>6</v>
      </c>
      <c r="I9" s="49">
        <f t="shared" si="0"/>
        <v>2280</v>
      </c>
      <c r="K9" s="45">
        <f>IF(D9="","",IF(B9="","",VLOOKUP(B9,運賃一覧!$D$2:$AX$48,_xlfn.XMATCH(D9,運賃一覧!$D$2:$AX$2,FALSE),FALSE)))</f>
        <v>770</v>
      </c>
    </row>
    <row r="10" spans="1:13" ht="22.5" customHeight="1">
      <c r="A10" s="46" t="s">
        <v>0</v>
      </c>
      <c r="B10" s="46" t="s">
        <v>44</v>
      </c>
      <c r="C10" s="47" t="s">
        <v>22</v>
      </c>
      <c r="D10" s="48" t="s">
        <v>75</v>
      </c>
      <c r="E10" s="46" t="s">
        <v>26</v>
      </c>
      <c r="F10" s="46" t="s">
        <v>30</v>
      </c>
      <c r="G10" s="49">
        <f t="shared" si="1"/>
        <v>770</v>
      </c>
      <c r="H10" s="51">
        <v>3</v>
      </c>
      <c r="I10" s="49">
        <f t="shared" si="0"/>
        <v>2310</v>
      </c>
      <c r="K10" s="45">
        <f>IF(D10="","",IF(B10="","",VLOOKUP(B10,運賃一覧!$D$2:$AX$48,_xlfn.XMATCH(D10,運賃一覧!$D$2:$AX$2,FALSE),FALSE)))</f>
        <v>770</v>
      </c>
    </row>
    <row r="11" spans="1:13" ht="22.5" customHeight="1">
      <c r="A11" s="8"/>
      <c r="B11" s="8"/>
      <c r="C11" s="18" t="s">
        <v>22</v>
      </c>
      <c r="D11" s="24"/>
      <c r="E11" s="8"/>
      <c r="F11" s="8"/>
      <c r="G11" s="37" t="str">
        <f t="shared" si="1"/>
        <v/>
      </c>
      <c r="H11" s="41"/>
      <c r="I11" s="37" t="str">
        <f t="shared" si="0"/>
        <v/>
      </c>
      <c r="K11" s="45" t="str">
        <f>IF(D11="","",IF(B11="","",VLOOKUP(B11,運賃一覧!$D$2:$AX$48,_xlfn.XMATCH(D11,運賃一覧!$D$2:$AX$2,FALSE),FALSE)))</f>
        <v/>
      </c>
    </row>
    <row r="12" spans="1:13" ht="22.5" customHeight="1">
      <c r="A12" s="8"/>
      <c r="B12" s="8"/>
      <c r="C12" s="18" t="s">
        <v>22</v>
      </c>
      <c r="D12" s="24"/>
      <c r="E12" s="8"/>
      <c r="F12" s="8"/>
      <c r="G12" s="37" t="str">
        <f t="shared" si="1"/>
        <v/>
      </c>
      <c r="H12" s="41"/>
      <c r="I12" s="37" t="str">
        <f t="shared" si="0"/>
        <v/>
      </c>
      <c r="K12" s="45" t="str">
        <f>IF(D12="","",IF(B12="","",VLOOKUP(B12,運賃一覧!$D$2:$AX$48,_xlfn.XMATCH(D12,運賃一覧!$D$2:$AX$2,FALSE),FALSE)))</f>
        <v/>
      </c>
    </row>
    <row r="13" spans="1:13" ht="22.5" customHeight="1">
      <c r="A13" s="8"/>
      <c r="B13" s="8"/>
      <c r="C13" s="18" t="s">
        <v>22</v>
      </c>
      <c r="D13" s="24"/>
      <c r="E13" s="8"/>
      <c r="F13" s="8"/>
      <c r="G13" s="37" t="str">
        <f t="shared" si="1"/>
        <v/>
      </c>
      <c r="H13" s="41"/>
      <c r="I13" s="37" t="str">
        <f t="shared" si="0"/>
        <v/>
      </c>
      <c r="K13" s="45" t="str">
        <f>IF(D13="","",IF(B13="","",VLOOKUP(B13,運賃一覧!$D$2:$AX$48,_xlfn.XMATCH(D13,運賃一覧!$D$2:$AX$2,FALSE),FALSE)))</f>
        <v/>
      </c>
    </row>
    <row r="14" spans="1:13" ht="22.5" customHeight="1">
      <c r="A14" s="8"/>
      <c r="B14" s="8"/>
      <c r="C14" s="18" t="s">
        <v>22</v>
      </c>
      <c r="D14" s="24"/>
      <c r="E14" s="8"/>
      <c r="F14" s="8"/>
      <c r="G14" s="37" t="str">
        <f t="shared" si="1"/>
        <v/>
      </c>
      <c r="H14" s="41"/>
      <c r="I14" s="37" t="str">
        <f t="shared" si="0"/>
        <v/>
      </c>
      <c r="K14" s="45" t="str">
        <f>IF(D14="","",IF(B14="","",VLOOKUP(B14,運賃一覧!$D$2:$AX$48,_xlfn.XMATCH(D14,運賃一覧!$D$2:$AX$2,FALSE),FALSE)))</f>
        <v/>
      </c>
    </row>
    <row r="15" spans="1:13" ht="22.5" customHeight="1">
      <c r="A15" s="8"/>
      <c r="B15" s="8"/>
      <c r="C15" s="18" t="s">
        <v>22</v>
      </c>
      <c r="D15" s="24"/>
      <c r="E15" s="8"/>
      <c r="F15" s="8"/>
      <c r="G15" s="37" t="str">
        <f t="shared" si="1"/>
        <v/>
      </c>
      <c r="H15" s="41"/>
      <c r="I15" s="37" t="str">
        <f t="shared" si="0"/>
        <v/>
      </c>
      <c r="K15" s="45" t="str">
        <f>IF(D15="","",IF(B15="","",VLOOKUP(B15,運賃一覧!$D$2:$AX$48,_xlfn.XMATCH(D15,運賃一覧!$D$2:$AX$2,FALSE),FALSE)))</f>
        <v/>
      </c>
    </row>
    <row r="16" spans="1:13" ht="22.5" customHeight="1">
      <c r="A16" s="8"/>
      <c r="B16" s="8"/>
      <c r="C16" s="18" t="s">
        <v>22</v>
      </c>
      <c r="D16" s="24"/>
      <c r="E16" s="8"/>
      <c r="F16" s="8"/>
      <c r="G16" s="37" t="str">
        <f t="shared" si="1"/>
        <v/>
      </c>
      <c r="H16" s="41"/>
      <c r="I16" s="37" t="str">
        <f t="shared" si="0"/>
        <v/>
      </c>
      <c r="K16" s="45" t="str">
        <f>IF(D16="","",IF(B16="","",VLOOKUP(B16,運賃一覧!$D$2:$AX$48,_xlfn.XMATCH(D16,運賃一覧!$D$2:$AX$2,FALSE),FALSE)))</f>
        <v/>
      </c>
    </row>
    <row r="17" spans="1:11" ht="22.5" customHeight="1">
      <c r="A17" s="8"/>
      <c r="B17" s="8"/>
      <c r="C17" s="18" t="s">
        <v>22</v>
      </c>
      <c r="D17" s="24"/>
      <c r="E17" s="8"/>
      <c r="F17" s="8"/>
      <c r="G17" s="37" t="str">
        <f t="shared" si="1"/>
        <v/>
      </c>
      <c r="H17" s="41"/>
      <c r="I17" s="37" t="str">
        <f t="shared" si="0"/>
        <v/>
      </c>
      <c r="K17" s="45" t="str">
        <f>IF(D17="","",IF(B17="","",VLOOKUP(B17,運賃一覧!$D$2:$AX$48,_xlfn.XMATCH(D17,運賃一覧!$D$2:$AX$2,FALSE),FALSE)))</f>
        <v/>
      </c>
    </row>
    <row r="18" spans="1:11" ht="22.5" customHeight="1">
      <c r="A18" s="8"/>
      <c r="B18" s="8"/>
      <c r="C18" s="18" t="s">
        <v>22</v>
      </c>
      <c r="D18" s="24"/>
      <c r="E18" s="8"/>
      <c r="F18" s="8"/>
      <c r="G18" s="37" t="str">
        <f t="shared" si="1"/>
        <v/>
      </c>
      <c r="H18" s="41"/>
      <c r="I18" s="37" t="str">
        <f t="shared" si="0"/>
        <v/>
      </c>
      <c r="K18" s="45" t="str">
        <f>IF(D18="","",IF(B18="","",VLOOKUP(B18,運賃一覧!$D$2:$AX$48,_xlfn.XMATCH(D18,運賃一覧!$D$2:$AX$2,FALSE),FALSE)))</f>
        <v/>
      </c>
    </row>
    <row r="19" spans="1:11" ht="22.5" customHeight="1">
      <c r="A19" s="9"/>
      <c r="B19" s="15"/>
      <c r="C19" s="19" t="s">
        <v>22</v>
      </c>
      <c r="D19" s="25"/>
      <c r="E19" s="9"/>
      <c r="F19" s="9"/>
      <c r="G19" s="38" t="str">
        <f t="shared" si="1"/>
        <v/>
      </c>
      <c r="H19" s="42"/>
      <c r="I19" s="38" t="str">
        <f t="shared" si="0"/>
        <v/>
      </c>
      <c r="K19" s="45" t="str">
        <f>IF(D19="","",IF(B19="","",VLOOKUP(B19,運賃一覧!$D$2:$AX$48,_xlfn.XMATCH(D19,運賃一覧!$D$2:$AX$2,FALSE),FALSE)))</f>
        <v/>
      </c>
    </row>
    <row r="20" spans="1:11" ht="22.5" customHeight="1">
      <c r="A20" s="10"/>
      <c r="B20" s="16"/>
      <c r="C20" s="16"/>
      <c r="D20" s="16"/>
      <c r="E20" s="16"/>
      <c r="F20" s="16"/>
      <c r="G20" s="39" t="s">
        <v>41</v>
      </c>
      <c r="H20" s="43">
        <f>IF(SUM(H7:H19)=0,"",SUM(H7:H19))</f>
        <v>18</v>
      </c>
      <c r="I20" s="43">
        <f>IF(SUM(I7:I19)=0,"",SUM(I7:I19))</f>
        <v>9180</v>
      </c>
    </row>
    <row r="21" spans="1:11" ht="17.25">
      <c r="A21" s="3" t="s">
        <v>32</v>
      </c>
      <c r="B21" s="3"/>
      <c r="C21" s="3"/>
      <c r="D21" s="3"/>
      <c r="E21" s="3"/>
      <c r="F21" s="34"/>
      <c r="G21" s="34"/>
      <c r="H21" s="34"/>
      <c r="I21" s="34"/>
    </row>
  </sheetData>
  <sheetProtection password="C5DA" sheet="1" formatCells="0" formatColumns="0" formatRows="0" insertRows="0" deleteRows="0" sort="0" autoFilter="0"/>
  <mergeCells count="6">
    <mergeCell ref="A1:I1"/>
    <mergeCell ref="A3:D3"/>
    <mergeCell ref="A4:D4"/>
    <mergeCell ref="A5:D5"/>
    <mergeCell ref="B6:D6"/>
    <mergeCell ref="A20:F20"/>
  </mergeCells>
  <phoneticPr fontId="1"/>
  <conditionalFormatting sqref="A7:A19">
    <cfRule type="cellIs" dxfId="2" priority="1" operator="equal">
      <formula>"復"</formula>
    </cfRule>
    <cfRule type="cellIs" dxfId="1" priority="2" operator="equal">
      <formula>"経"</formula>
    </cfRule>
    <cfRule type="cellIs" dxfId="0" priority="3" operator="equal">
      <formula>"往"</formula>
    </cfRule>
  </conditionalFormatting>
  <printOptions horizontalCentered="1"/>
  <pageMargins left="0.7" right="0.7" top="0.75" bottom="0.75" header="0.3" footer="0.3"/>
  <pageSetup paperSize="9" fitToWidth="1" fitToHeight="1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0" showInputMessage="1" showErrorMessage="1">
          <x14:formula1>
            <xm:f>プルダウンリスト!$E$3:$E$5</xm:f>
          </x14:formula1>
          <xm:sqref>A7:A19</xm:sqref>
        </x14:dataValidation>
        <x14:dataValidation type="list" allowBlank="1" showDropDown="0" showInputMessage="1" showErrorMessage="1">
          <x14:formula1>
            <xm:f>プルダウンリスト!$C$3:$C$4</xm:f>
          </x14:formula1>
          <xm:sqref>F7:F19</xm:sqref>
        </x14:dataValidation>
        <x14:dataValidation type="list" allowBlank="1" showDropDown="0" showInputMessage="1" showErrorMessage="1">
          <x14:formula1>
            <xm:f>プルダウンリスト!$A$3:$A$4</xm:f>
          </x14:formula1>
          <xm:sqref>E7:E19</xm:sqref>
        </x14:dataValidation>
        <x14:dataValidation type="list" allowBlank="1" showDropDown="0" showInputMessage="1" showErrorMessage="1">
          <x14:formula1>
            <xm:f>運賃一覧!$D$3:$D$48</xm:f>
          </x14:formula1>
          <xm:sqref>D7:D19 B7:B19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E5"/>
  <sheetViews>
    <sheetView workbookViewId="0">
      <selection activeCell="D39" sqref="D39"/>
    </sheetView>
  </sheetViews>
  <sheetFormatPr defaultRowHeight="13.5"/>
  <sheetData>
    <row r="3" spans="1:5">
      <c r="A3" t="s">
        <v>26</v>
      </c>
      <c r="C3" t="s">
        <v>31</v>
      </c>
      <c r="E3" t="s">
        <v>35</v>
      </c>
    </row>
    <row r="4" spans="1:5">
      <c r="A4" t="s">
        <v>25</v>
      </c>
      <c r="C4" t="s">
        <v>30</v>
      </c>
      <c r="E4" t="s">
        <v>36</v>
      </c>
    </row>
    <row r="5" spans="1:5">
      <c r="E5" t="s">
        <v>0</v>
      </c>
    </row>
  </sheetData>
  <sheetProtection sheet="1" objects="1" scenarios="1"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X48"/>
  <sheetViews>
    <sheetView zoomScale="70" zoomScaleNormal="70" workbookViewId="0">
      <selection activeCell="A43" sqref="A43:XFD43"/>
    </sheetView>
  </sheetViews>
  <sheetFormatPr defaultRowHeight="13.5"/>
  <cols>
    <col min="3" max="3" width="4.625" bestFit="1" customWidth="1"/>
    <col min="5" max="50" width="6.25" customWidth="1"/>
  </cols>
  <sheetData>
    <row r="2" spans="2:50">
      <c r="B2" t="s">
        <v>76</v>
      </c>
      <c r="C2" t="s">
        <v>33</v>
      </c>
      <c r="D2" t="s">
        <v>77</v>
      </c>
      <c r="E2" t="s">
        <v>44</v>
      </c>
      <c r="F2" t="s">
        <v>20</v>
      </c>
      <c r="G2" t="s">
        <v>47</v>
      </c>
      <c r="H2" t="s">
        <v>45</v>
      </c>
      <c r="I2" t="s">
        <v>54</v>
      </c>
      <c r="J2" t="s">
        <v>46</v>
      </c>
      <c r="K2" t="s">
        <v>49</v>
      </c>
      <c r="L2" t="s">
        <v>51</v>
      </c>
      <c r="M2" t="s">
        <v>39</v>
      </c>
      <c r="N2" t="s">
        <v>75</v>
      </c>
      <c r="O2" t="s">
        <v>53</v>
      </c>
      <c r="P2" t="s">
        <v>48</v>
      </c>
      <c r="Q2" t="s">
        <v>10</v>
      </c>
      <c r="R2" t="s">
        <v>19</v>
      </c>
      <c r="S2" t="s">
        <v>18</v>
      </c>
      <c r="T2" t="s">
        <v>5</v>
      </c>
      <c r="U2" t="s">
        <v>55</v>
      </c>
      <c r="V2" t="s">
        <v>9</v>
      </c>
      <c r="W2" t="s">
        <v>42</v>
      </c>
      <c r="X2" t="s">
        <v>28</v>
      </c>
      <c r="Y2" t="s">
        <v>50</v>
      </c>
      <c r="Z2" t="s">
        <v>56</v>
      </c>
      <c r="AA2" t="s">
        <v>57</v>
      </c>
      <c r="AB2" t="s">
        <v>52</v>
      </c>
      <c r="AC2" t="s">
        <v>43</v>
      </c>
      <c r="AD2" t="s">
        <v>58</v>
      </c>
      <c r="AE2" t="s">
        <v>27</v>
      </c>
      <c r="AF2" t="s">
        <v>59</v>
      </c>
      <c r="AG2" t="s">
        <v>60</v>
      </c>
      <c r="AH2" t="s">
        <v>61</v>
      </c>
      <c r="AI2" t="s">
        <v>63</v>
      </c>
      <c r="AJ2" t="s">
        <v>64</v>
      </c>
      <c r="AK2" t="s">
        <v>65</v>
      </c>
      <c r="AL2" t="s">
        <v>40</v>
      </c>
      <c r="AM2" t="s">
        <v>66</v>
      </c>
      <c r="AN2" t="s">
        <v>67</v>
      </c>
      <c r="AO2" t="s">
        <v>68</v>
      </c>
      <c r="AP2" t="s">
        <v>69</v>
      </c>
      <c r="AQ2" t="s">
        <v>70</v>
      </c>
      <c r="AR2" t="s">
        <v>71</v>
      </c>
      <c r="AS2" t="s">
        <v>72</v>
      </c>
      <c r="AT2" t="s">
        <v>73</v>
      </c>
      <c r="AU2" t="s">
        <v>74</v>
      </c>
      <c r="AV2" t="s">
        <v>29</v>
      </c>
      <c r="AW2" t="s">
        <v>7</v>
      </c>
      <c r="AX2" t="s">
        <v>62</v>
      </c>
    </row>
    <row r="3" spans="2:50">
      <c r="D3" t="s">
        <v>44</v>
      </c>
      <c r="E3" t="s">
        <v>78</v>
      </c>
      <c r="F3">
        <v>190</v>
      </c>
      <c r="G3">
        <v>240</v>
      </c>
      <c r="H3">
        <v>240</v>
      </c>
      <c r="I3">
        <v>330</v>
      </c>
      <c r="J3">
        <v>420</v>
      </c>
      <c r="K3">
        <v>510</v>
      </c>
      <c r="L3">
        <v>590</v>
      </c>
      <c r="M3">
        <v>680</v>
      </c>
      <c r="N3">
        <v>770</v>
      </c>
      <c r="O3">
        <v>860</v>
      </c>
      <c r="P3">
        <v>860</v>
      </c>
      <c r="Q3">
        <v>990</v>
      </c>
      <c r="R3">
        <v>990</v>
      </c>
      <c r="S3">
        <v>1170</v>
      </c>
      <c r="T3">
        <v>1170</v>
      </c>
      <c r="U3">
        <v>1340</v>
      </c>
      <c r="V3">
        <v>1340</v>
      </c>
      <c r="W3">
        <v>1340</v>
      </c>
      <c r="X3">
        <v>1520</v>
      </c>
      <c r="Y3">
        <v>1520</v>
      </c>
      <c r="Z3">
        <v>1690</v>
      </c>
      <c r="AA3">
        <v>1690</v>
      </c>
      <c r="AB3">
        <v>1880</v>
      </c>
      <c r="AC3">
        <v>1880</v>
      </c>
      <c r="AD3">
        <v>1980</v>
      </c>
      <c r="AE3">
        <v>1980</v>
      </c>
      <c r="AF3">
        <v>1980</v>
      </c>
      <c r="AG3">
        <v>1980</v>
      </c>
      <c r="AH3">
        <v>2310</v>
      </c>
      <c r="AI3">
        <v>2310</v>
      </c>
      <c r="AJ3">
        <v>2310</v>
      </c>
      <c r="AK3">
        <v>2310</v>
      </c>
      <c r="AL3">
        <v>2640</v>
      </c>
      <c r="AM3">
        <v>2640</v>
      </c>
      <c r="AN3">
        <v>2640</v>
      </c>
      <c r="AO3">
        <v>2640</v>
      </c>
      <c r="AP3">
        <v>2640</v>
      </c>
      <c r="AQ3">
        <v>2640</v>
      </c>
      <c r="AR3">
        <v>2640</v>
      </c>
      <c r="AS3">
        <v>2640</v>
      </c>
      <c r="AT3">
        <v>2640</v>
      </c>
      <c r="AU3">
        <v>2640</v>
      </c>
      <c r="AV3">
        <v>2640</v>
      </c>
      <c r="AW3">
        <v>2640</v>
      </c>
      <c r="AX3">
        <v>2640</v>
      </c>
    </row>
    <row r="4" spans="2:50">
      <c r="B4">
        <f>SUM($C$3:C4)</f>
        <v>4.9000000000000004</v>
      </c>
      <c r="C4">
        <v>4.9000000000000004</v>
      </c>
      <c r="D4" t="s">
        <v>20</v>
      </c>
      <c r="E4">
        <f>VLOOKUP(ROUNDUP(SUM($C$4:C4),0),'運賃表（距離ごと）'!$B$2:$D$22,3)</f>
        <v>190</v>
      </c>
      <c r="G4">
        <v>190</v>
      </c>
      <c r="H4">
        <v>210</v>
      </c>
      <c r="I4">
        <v>240</v>
      </c>
      <c r="J4">
        <v>330</v>
      </c>
      <c r="K4">
        <v>420</v>
      </c>
      <c r="L4">
        <v>510</v>
      </c>
      <c r="M4">
        <v>510</v>
      </c>
      <c r="N4">
        <v>680</v>
      </c>
      <c r="O4">
        <v>770</v>
      </c>
      <c r="P4">
        <v>770</v>
      </c>
      <c r="Q4">
        <v>990</v>
      </c>
      <c r="R4">
        <v>990</v>
      </c>
      <c r="S4">
        <v>990</v>
      </c>
      <c r="T4">
        <v>1170</v>
      </c>
      <c r="U4">
        <v>1170</v>
      </c>
      <c r="V4">
        <v>1170</v>
      </c>
      <c r="W4">
        <v>1340</v>
      </c>
      <c r="X4">
        <v>1340</v>
      </c>
      <c r="Y4">
        <v>1520</v>
      </c>
      <c r="Z4">
        <v>1520</v>
      </c>
      <c r="AA4">
        <v>1690</v>
      </c>
      <c r="AB4">
        <v>1690</v>
      </c>
      <c r="AC4">
        <v>1880</v>
      </c>
      <c r="AD4">
        <v>1880</v>
      </c>
      <c r="AE4">
        <v>1880</v>
      </c>
      <c r="AF4">
        <v>1980</v>
      </c>
      <c r="AG4">
        <v>1980</v>
      </c>
      <c r="AH4">
        <v>1980</v>
      </c>
      <c r="AI4">
        <v>2310</v>
      </c>
      <c r="AJ4">
        <v>2310</v>
      </c>
      <c r="AK4">
        <v>2310</v>
      </c>
      <c r="AL4">
        <v>2310</v>
      </c>
      <c r="AM4">
        <v>2310</v>
      </c>
      <c r="AN4">
        <v>2640</v>
      </c>
      <c r="AO4">
        <v>2640</v>
      </c>
      <c r="AP4">
        <v>2640</v>
      </c>
      <c r="AQ4">
        <v>2640</v>
      </c>
      <c r="AR4">
        <v>2640</v>
      </c>
      <c r="AS4">
        <v>2640</v>
      </c>
      <c r="AT4">
        <v>2640</v>
      </c>
      <c r="AU4">
        <v>2640</v>
      </c>
      <c r="AV4">
        <v>2640</v>
      </c>
      <c r="AW4">
        <v>2640</v>
      </c>
      <c r="AX4">
        <v>2640</v>
      </c>
    </row>
    <row r="5" spans="2:50">
      <c r="B5">
        <f>SUM($C$3:C5)</f>
        <v>10.3</v>
      </c>
      <c r="C5">
        <v>5.4</v>
      </c>
      <c r="D5" t="s">
        <v>47</v>
      </c>
      <c r="E5">
        <f>VLOOKUP(ROUNDUP(SUM($C$4:C5),0),'運賃表（距離ごと）'!$B$2:$D$22,3)</f>
        <v>240</v>
      </c>
      <c r="F5">
        <f>VLOOKUP(ROUNDUP(SUM($C$5:$C5),0),'運賃表（距離ごと）'!$B$2:$D$22,3)</f>
        <v>190</v>
      </c>
      <c r="H5">
        <v>190</v>
      </c>
      <c r="I5">
        <v>210</v>
      </c>
      <c r="J5">
        <v>210</v>
      </c>
      <c r="K5">
        <v>330</v>
      </c>
      <c r="L5">
        <v>330</v>
      </c>
      <c r="M5">
        <v>420</v>
      </c>
      <c r="N5">
        <v>510</v>
      </c>
      <c r="O5">
        <v>680</v>
      </c>
      <c r="P5">
        <v>680</v>
      </c>
      <c r="Q5">
        <v>860</v>
      </c>
      <c r="R5">
        <v>860</v>
      </c>
      <c r="S5">
        <v>860</v>
      </c>
      <c r="T5">
        <v>990</v>
      </c>
      <c r="U5">
        <v>1170</v>
      </c>
      <c r="V5">
        <v>1170</v>
      </c>
      <c r="W5">
        <v>1170</v>
      </c>
      <c r="X5">
        <v>1340</v>
      </c>
      <c r="Y5">
        <v>1340</v>
      </c>
      <c r="Z5">
        <v>1520</v>
      </c>
      <c r="AA5">
        <v>1520</v>
      </c>
      <c r="AB5">
        <v>1690</v>
      </c>
      <c r="AC5">
        <v>1690</v>
      </c>
      <c r="AD5">
        <v>1880</v>
      </c>
      <c r="AE5">
        <v>1880</v>
      </c>
      <c r="AF5">
        <v>1880</v>
      </c>
      <c r="AG5">
        <v>1880</v>
      </c>
      <c r="AH5">
        <v>1980</v>
      </c>
      <c r="AI5">
        <v>1980</v>
      </c>
      <c r="AJ5">
        <v>2310</v>
      </c>
      <c r="AK5">
        <v>2310</v>
      </c>
      <c r="AL5">
        <v>2310</v>
      </c>
      <c r="AM5">
        <v>2310</v>
      </c>
      <c r="AN5">
        <v>2310</v>
      </c>
      <c r="AO5">
        <v>2310</v>
      </c>
      <c r="AP5">
        <v>2310</v>
      </c>
      <c r="AQ5">
        <v>2310</v>
      </c>
      <c r="AR5">
        <v>2640</v>
      </c>
      <c r="AS5">
        <v>2640</v>
      </c>
      <c r="AT5">
        <v>2310</v>
      </c>
      <c r="AU5">
        <v>2310</v>
      </c>
      <c r="AV5">
        <v>2640</v>
      </c>
      <c r="AW5">
        <v>2640</v>
      </c>
      <c r="AX5">
        <v>2640</v>
      </c>
    </row>
    <row r="6" spans="2:50">
      <c r="B6">
        <f>SUM($C$3:C6)</f>
        <v>13.5</v>
      </c>
      <c r="C6">
        <v>3.2</v>
      </c>
      <c r="D6" t="s">
        <v>45</v>
      </c>
      <c r="E6">
        <f>VLOOKUP(ROUNDUP(SUM($C$4:C6),0),'運賃表（距離ごと）'!$B$2:$D$22,3)</f>
        <v>240</v>
      </c>
      <c r="F6">
        <f>VLOOKUP(ROUNDUP(SUM($C$5:$C6),0),'運賃表（距離ごと）'!$B$2:$D$22,3)</f>
        <v>210</v>
      </c>
      <c r="G6">
        <f>VLOOKUP(ROUNDUP(SUM($C$6:$C6),0),'運賃表（距離ごと）'!$B$2:$D$22,3)</f>
        <v>190</v>
      </c>
      <c r="I6">
        <v>150</v>
      </c>
      <c r="J6">
        <v>210</v>
      </c>
      <c r="K6">
        <v>240</v>
      </c>
      <c r="L6">
        <v>330</v>
      </c>
      <c r="M6">
        <v>330</v>
      </c>
      <c r="N6">
        <v>510</v>
      </c>
      <c r="O6">
        <v>590</v>
      </c>
      <c r="P6">
        <v>590</v>
      </c>
      <c r="Q6">
        <v>770</v>
      </c>
      <c r="R6">
        <v>770</v>
      </c>
      <c r="S6">
        <v>860</v>
      </c>
      <c r="T6">
        <v>990</v>
      </c>
      <c r="U6">
        <v>990</v>
      </c>
      <c r="V6">
        <v>1170</v>
      </c>
      <c r="W6">
        <v>1170</v>
      </c>
      <c r="X6">
        <v>1170</v>
      </c>
      <c r="Y6">
        <v>1340</v>
      </c>
      <c r="Z6">
        <v>1520</v>
      </c>
      <c r="AA6">
        <v>1520</v>
      </c>
      <c r="AB6">
        <v>1520</v>
      </c>
      <c r="AC6">
        <v>1690</v>
      </c>
      <c r="AD6">
        <v>1690</v>
      </c>
      <c r="AE6">
        <v>1690</v>
      </c>
      <c r="AF6">
        <v>1880</v>
      </c>
      <c r="AG6">
        <v>1880</v>
      </c>
      <c r="AH6">
        <v>1980</v>
      </c>
      <c r="AI6">
        <v>1980</v>
      </c>
      <c r="AJ6">
        <v>2310</v>
      </c>
      <c r="AK6">
        <v>2310</v>
      </c>
      <c r="AL6">
        <v>2310</v>
      </c>
      <c r="AM6">
        <v>2310</v>
      </c>
      <c r="AN6">
        <v>2310</v>
      </c>
      <c r="AO6">
        <v>2310</v>
      </c>
      <c r="AP6">
        <v>2310</v>
      </c>
      <c r="AQ6">
        <v>2310</v>
      </c>
      <c r="AR6">
        <v>2310</v>
      </c>
      <c r="AS6">
        <v>2640</v>
      </c>
      <c r="AT6">
        <v>2310</v>
      </c>
      <c r="AU6">
        <v>2310</v>
      </c>
      <c r="AV6">
        <v>2310</v>
      </c>
      <c r="AW6">
        <v>2310</v>
      </c>
      <c r="AX6">
        <v>2640</v>
      </c>
    </row>
    <row r="7" spans="2:50">
      <c r="B7">
        <f>SUM($C$3:C7)</f>
        <v>16.399999999999999</v>
      </c>
      <c r="C7">
        <v>2.9</v>
      </c>
      <c r="D7" t="s">
        <v>54</v>
      </c>
      <c r="E7">
        <f>VLOOKUP(ROUNDUP(SUM($C$4:C7),0),'運賃表（距離ごと）'!$B$2:$D$22,3)</f>
        <v>330</v>
      </c>
      <c r="F7">
        <f>VLOOKUP(ROUNDUP(SUM($C$5:$C7),0),'運賃表（距離ごと）'!$B$2:$D$22,3)</f>
        <v>240</v>
      </c>
      <c r="G7">
        <f>VLOOKUP(ROUNDUP(SUM($C$6:$C7),0),'運賃表（距離ごと）'!$B$2:$D$22,3)</f>
        <v>210</v>
      </c>
      <c r="H7">
        <f>VLOOKUP(ROUNDUP(SUM($C$7:$C7),0),'運賃表（距離ごと）'!$B$2:$D$22,3)</f>
        <v>150</v>
      </c>
      <c r="J7">
        <v>190</v>
      </c>
      <c r="K7">
        <v>240</v>
      </c>
      <c r="L7">
        <v>240</v>
      </c>
      <c r="M7">
        <v>330</v>
      </c>
      <c r="N7">
        <v>420</v>
      </c>
      <c r="O7">
        <v>510</v>
      </c>
      <c r="P7">
        <v>590</v>
      </c>
      <c r="Q7">
        <v>680</v>
      </c>
      <c r="R7">
        <v>770</v>
      </c>
      <c r="S7">
        <v>770</v>
      </c>
      <c r="T7">
        <v>860</v>
      </c>
      <c r="U7">
        <v>990</v>
      </c>
      <c r="V7">
        <v>990</v>
      </c>
      <c r="W7">
        <v>990</v>
      </c>
      <c r="X7">
        <v>1170</v>
      </c>
      <c r="Y7">
        <v>1170</v>
      </c>
      <c r="Z7">
        <v>1340</v>
      </c>
      <c r="AA7">
        <v>1520</v>
      </c>
      <c r="AB7">
        <v>1520</v>
      </c>
      <c r="AC7">
        <v>1520</v>
      </c>
      <c r="AD7">
        <v>1690</v>
      </c>
      <c r="AE7">
        <v>1690</v>
      </c>
      <c r="AF7">
        <v>1690</v>
      </c>
      <c r="AG7">
        <v>1880</v>
      </c>
      <c r="AH7">
        <v>1880</v>
      </c>
      <c r="AI7">
        <v>1980</v>
      </c>
      <c r="AJ7">
        <v>1980</v>
      </c>
      <c r="AK7">
        <v>1980</v>
      </c>
      <c r="AL7">
        <v>2310</v>
      </c>
      <c r="AM7">
        <v>2310</v>
      </c>
      <c r="AN7">
        <v>2310</v>
      </c>
      <c r="AO7">
        <v>2310</v>
      </c>
      <c r="AP7">
        <v>2310</v>
      </c>
      <c r="AQ7">
        <v>2310</v>
      </c>
      <c r="AR7">
        <v>2310</v>
      </c>
      <c r="AS7">
        <v>2310</v>
      </c>
      <c r="AT7">
        <v>2310</v>
      </c>
      <c r="AU7">
        <v>2310</v>
      </c>
      <c r="AV7">
        <v>2310</v>
      </c>
      <c r="AW7">
        <v>2310</v>
      </c>
      <c r="AX7">
        <v>2310</v>
      </c>
    </row>
    <row r="8" spans="2:50">
      <c r="B8">
        <f>SUM($C$3:C8)</f>
        <v>20.2</v>
      </c>
      <c r="C8">
        <v>3.8</v>
      </c>
      <c r="D8" t="s">
        <v>46</v>
      </c>
      <c r="E8">
        <f>VLOOKUP(ROUNDUP(SUM($C$4:C8),0),'運賃表（距離ごと）'!$B$2:$D$22,3)</f>
        <v>420</v>
      </c>
      <c r="F8">
        <f>VLOOKUP(ROUNDUP(SUM($C$5:$C8),0),'運賃表（距離ごと）'!$B$2:$D$22,3)</f>
        <v>330</v>
      </c>
      <c r="G8">
        <f>VLOOKUP(ROUNDUP(SUM($C$6:$C8),0),'運賃表（距離ごと）'!$B$2:$D$22,3)</f>
        <v>210</v>
      </c>
      <c r="H8">
        <f>VLOOKUP(ROUNDUP(SUM($C$7:$C8),0),'運賃表（距離ごと）'!$B$2:$D$22,3)</f>
        <v>210</v>
      </c>
      <c r="I8">
        <f>VLOOKUP(ROUNDUP(SUM($C$8:$C8),0),'運賃表（距離ごと）'!$B$2:$D$22,3)</f>
        <v>190</v>
      </c>
      <c r="K8">
        <v>210</v>
      </c>
      <c r="L8">
        <v>210</v>
      </c>
      <c r="M8">
        <v>240</v>
      </c>
      <c r="N8">
        <v>330</v>
      </c>
      <c r="O8">
        <v>420</v>
      </c>
      <c r="P8">
        <v>510</v>
      </c>
      <c r="Q8">
        <v>590</v>
      </c>
      <c r="R8">
        <v>680</v>
      </c>
      <c r="S8">
        <v>680</v>
      </c>
      <c r="T8">
        <v>770</v>
      </c>
      <c r="U8">
        <v>990</v>
      </c>
      <c r="V8">
        <v>990</v>
      </c>
      <c r="W8">
        <v>990</v>
      </c>
      <c r="X8">
        <v>1170</v>
      </c>
      <c r="Y8">
        <v>1170</v>
      </c>
      <c r="Z8">
        <v>1340</v>
      </c>
      <c r="AA8">
        <v>1340</v>
      </c>
      <c r="AB8">
        <v>1520</v>
      </c>
      <c r="AC8">
        <v>1520</v>
      </c>
      <c r="AD8">
        <v>1520</v>
      </c>
      <c r="AE8">
        <v>1690</v>
      </c>
      <c r="AF8">
        <v>1690</v>
      </c>
      <c r="AG8">
        <v>1690</v>
      </c>
      <c r="AH8">
        <v>1880</v>
      </c>
      <c r="AI8">
        <v>1880</v>
      </c>
      <c r="AJ8">
        <v>1980</v>
      </c>
      <c r="AK8">
        <v>1980</v>
      </c>
      <c r="AL8">
        <v>1980</v>
      </c>
      <c r="AM8">
        <v>2310</v>
      </c>
      <c r="AN8">
        <v>2310</v>
      </c>
      <c r="AO8">
        <v>2310</v>
      </c>
      <c r="AP8">
        <v>2310</v>
      </c>
      <c r="AQ8">
        <v>2310</v>
      </c>
      <c r="AR8">
        <v>2310</v>
      </c>
      <c r="AS8">
        <v>2310</v>
      </c>
      <c r="AT8">
        <v>2310</v>
      </c>
      <c r="AU8">
        <v>2310</v>
      </c>
      <c r="AV8">
        <v>2310</v>
      </c>
      <c r="AW8">
        <v>2310</v>
      </c>
      <c r="AX8">
        <v>2310</v>
      </c>
    </row>
    <row r="9" spans="2:50">
      <c r="B9">
        <f>SUM($C$3:C9)</f>
        <v>27.1</v>
      </c>
      <c r="C9">
        <v>6.9</v>
      </c>
      <c r="D9" t="s">
        <v>49</v>
      </c>
      <c r="E9">
        <f>VLOOKUP(ROUNDUP(SUM($C$4:C9),0),'運賃表（距離ごと）'!$B$2:$D$22,3)</f>
        <v>510</v>
      </c>
      <c r="F9">
        <f>VLOOKUP(ROUNDUP(SUM($C$5:$C9),0),'運賃表（距離ごと）'!$B$2:$D$22,3)</f>
        <v>420</v>
      </c>
      <c r="G9">
        <f>VLOOKUP(ROUNDUP(SUM($C$6:$C9),0),'運賃表（距離ごと）'!$B$2:$D$22,3)</f>
        <v>330</v>
      </c>
      <c r="H9">
        <f>VLOOKUP(ROUNDUP(SUM($C$7:$C9),0),'運賃表（距離ごと）'!$B$2:$D$22,3)</f>
        <v>240</v>
      </c>
      <c r="I9">
        <f>VLOOKUP(ROUNDUP(SUM($C$8:$C9),0),'運賃表（距離ごと）'!$B$2:$D$22,3)</f>
        <v>240</v>
      </c>
      <c r="J9">
        <f>VLOOKUP(ROUNDUP(SUM($C$9:$C9),0),'運賃表（距離ごと）'!$B$2:$D$22,3)</f>
        <v>210</v>
      </c>
      <c r="L9">
        <v>150</v>
      </c>
      <c r="M9">
        <v>190</v>
      </c>
      <c r="N9">
        <v>210</v>
      </c>
      <c r="O9">
        <v>330</v>
      </c>
      <c r="P9">
        <v>330</v>
      </c>
      <c r="Q9">
        <v>510</v>
      </c>
      <c r="R9">
        <v>510</v>
      </c>
      <c r="S9">
        <v>590</v>
      </c>
      <c r="T9">
        <v>680</v>
      </c>
      <c r="U9">
        <v>770</v>
      </c>
      <c r="V9">
        <v>860</v>
      </c>
      <c r="W9">
        <v>860</v>
      </c>
      <c r="X9">
        <v>990</v>
      </c>
      <c r="Y9">
        <v>990</v>
      </c>
      <c r="Z9">
        <v>1170</v>
      </c>
      <c r="AA9">
        <v>1170</v>
      </c>
      <c r="AB9">
        <v>1340</v>
      </c>
      <c r="AC9">
        <v>1340</v>
      </c>
      <c r="AD9">
        <v>1520</v>
      </c>
      <c r="AE9">
        <v>1520</v>
      </c>
      <c r="AF9">
        <v>1520</v>
      </c>
      <c r="AG9">
        <v>1690</v>
      </c>
      <c r="AH9">
        <v>1690</v>
      </c>
      <c r="AI9">
        <v>1880</v>
      </c>
      <c r="AJ9">
        <v>1880</v>
      </c>
      <c r="AK9">
        <v>1880</v>
      </c>
      <c r="AL9">
        <v>1980</v>
      </c>
      <c r="AM9">
        <v>1980</v>
      </c>
      <c r="AN9">
        <v>1980</v>
      </c>
      <c r="AO9">
        <v>1980</v>
      </c>
      <c r="AP9">
        <v>1980</v>
      </c>
      <c r="AQ9">
        <v>2310</v>
      </c>
      <c r="AR9">
        <v>2310</v>
      </c>
      <c r="AS9">
        <v>2310</v>
      </c>
      <c r="AT9">
        <v>1980</v>
      </c>
      <c r="AU9">
        <v>1980</v>
      </c>
      <c r="AV9">
        <v>2310</v>
      </c>
      <c r="AW9">
        <v>2310</v>
      </c>
      <c r="AX9">
        <v>2310</v>
      </c>
    </row>
    <row r="10" spans="2:50">
      <c r="B10">
        <f>SUM($C$3:C10)</f>
        <v>29.8</v>
      </c>
      <c r="C10">
        <v>2.7</v>
      </c>
      <c r="D10" t="s">
        <v>51</v>
      </c>
      <c r="E10">
        <f>VLOOKUP(ROUNDUP(SUM($C$4:C10),0),'運賃表（距離ごと）'!$B$2:$D$22,3)</f>
        <v>590</v>
      </c>
      <c r="F10">
        <f>VLOOKUP(ROUNDUP(SUM($C$5:$C10),0),'運賃表（距離ごと）'!$B$2:$D$22,3)</f>
        <v>510</v>
      </c>
      <c r="G10">
        <f>VLOOKUP(ROUNDUP(SUM($C$6:$C10),0),'運賃表（距離ごと）'!$B$2:$D$22,3)</f>
        <v>330</v>
      </c>
      <c r="H10">
        <f>VLOOKUP(ROUNDUP(SUM($C$7:$C10),0),'運賃表（距離ごと）'!$B$2:$D$22,3)</f>
        <v>330</v>
      </c>
      <c r="I10">
        <f>VLOOKUP(ROUNDUP(SUM($C$8:$C10),0),'運賃表（距離ごと）'!$B$2:$D$22,3)</f>
        <v>240</v>
      </c>
      <c r="J10">
        <f>VLOOKUP(ROUNDUP(SUM($C$9:$C10),0),'運賃表（距離ごと）'!$B$2:$D$22,3)</f>
        <v>210</v>
      </c>
      <c r="K10">
        <f>VLOOKUP(ROUNDUP(SUM($C$10:$C10),0),'運賃表（距離ごと）'!$B$2:$D$22,3)</f>
        <v>150</v>
      </c>
      <c r="M10">
        <v>150</v>
      </c>
      <c r="N10">
        <v>210</v>
      </c>
      <c r="O10">
        <v>240</v>
      </c>
      <c r="P10">
        <v>330</v>
      </c>
      <c r="Q10">
        <v>420</v>
      </c>
      <c r="R10">
        <v>510</v>
      </c>
      <c r="S10">
        <v>510</v>
      </c>
      <c r="T10">
        <v>590</v>
      </c>
      <c r="U10">
        <v>770</v>
      </c>
      <c r="V10">
        <v>770</v>
      </c>
      <c r="W10">
        <v>860</v>
      </c>
      <c r="X10">
        <v>860</v>
      </c>
      <c r="Y10">
        <v>990</v>
      </c>
      <c r="Z10">
        <v>1170</v>
      </c>
      <c r="AA10">
        <v>1170</v>
      </c>
      <c r="AB10">
        <v>1340</v>
      </c>
      <c r="AC10">
        <v>1340</v>
      </c>
      <c r="AD10">
        <v>1340</v>
      </c>
      <c r="AE10">
        <v>1520</v>
      </c>
      <c r="AF10">
        <v>1520</v>
      </c>
      <c r="AG10">
        <v>1520</v>
      </c>
      <c r="AH10">
        <v>1690</v>
      </c>
      <c r="AI10">
        <v>1690</v>
      </c>
      <c r="AJ10">
        <v>1880</v>
      </c>
      <c r="AK10">
        <v>1880</v>
      </c>
      <c r="AL10">
        <v>1880</v>
      </c>
      <c r="AM10">
        <v>1980</v>
      </c>
      <c r="AN10">
        <v>1980</v>
      </c>
      <c r="AO10">
        <v>1980</v>
      </c>
      <c r="AP10">
        <v>1980</v>
      </c>
      <c r="AQ10">
        <v>1980</v>
      </c>
      <c r="AR10">
        <v>2310</v>
      </c>
      <c r="AS10">
        <v>2310</v>
      </c>
      <c r="AT10">
        <v>1980</v>
      </c>
      <c r="AU10">
        <v>1980</v>
      </c>
      <c r="AV10">
        <v>1980</v>
      </c>
      <c r="AW10">
        <v>2310</v>
      </c>
      <c r="AX10">
        <v>2310</v>
      </c>
    </row>
    <row r="11" spans="2:50">
      <c r="B11">
        <f>SUM($C$3:C11)</f>
        <v>32.299999999999997</v>
      </c>
      <c r="C11">
        <v>2.5</v>
      </c>
      <c r="D11" t="s">
        <v>39</v>
      </c>
      <c r="E11">
        <f>VLOOKUP(ROUNDUP(SUM($C$4:C11),0),'運賃表（距離ごと）'!$B$2:$D$22,3)</f>
        <v>680</v>
      </c>
      <c r="F11">
        <f>VLOOKUP(ROUNDUP(SUM($C$5:$C11),0),'運賃表（距離ごと）'!$B$2:$D$22,3)</f>
        <v>510</v>
      </c>
      <c r="G11">
        <f>VLOOKUP(ROUNDUP(SUM($C$6:$C11),0),'運賃表（距離ごと）'!$B$2:$D$22,3)</f>
        <v>420</v>
      </c>
      <c r="H11">
        <f>VLOOKUP(ROUNDUP(SUM($C$7:$C11),0),'運賃表（距離ごと）'!$B$2:$D$22,3)</f>
        <v>330</v>
      </c>
      <c r="I11">
        <f>VLOOKUP(ROUNDUP(SUM($C$8:$C11),0),'運賃表（距離ごと）'!$B$2:$D$22,3)</f>
        <v>330</v>
      </c>
      <c r="J11">
        <f>VLOOKUP(ROUNDUP(SUM($C$9:$C11),0),'運賃表（距離ごと）'!$B$2:$D$22,3)</f>
        <v>240</v>
      </c>
      <c r="K11">
        <f>VLOOKUP(ROUNDUP(SUM($C$10:$C11),0),'運賃表（距離ごと）'!$B$2:$D$22,3)</f>
        <v>190</v>
      </c>
      <c r="L11">
        <f>VLOOKUP(ROUNDUP(SUM($C$11:$C11),0),'運賃表（距離ごと）'!$B$2:$D$22,3)</f>
        <v>150</v>
      </c>
      <c r="N11">
        <v>190</v>
      </c>
      <c r="O11">
        <v>240</v>
      </c>
      <c r="P11">
        <v>240</v>
      </c>
      <c r="Q11">
        <v>330</v>
      </c>
      <c r="R11">
        <v>420</v>
      </c>
      <c r="S11">
        <v>510</v>
      </c>
      <c r="T11">
        <v>590</v>
      </c>
      <c r="U11">
        <v>680</v>
      </c>
      <c r="V11">
        <v>680</v>
      </c>
      <c r="W11">
        <v>770</v>
      </c>
      <c r="X11">
        <v>860</v>
      </c>
      <c r="Y11">
        <v>990</v>
      </c>
      <c r="Z11">
        <v>990</v>
      </c>
      <c r="AA11">
        <v>1170</v>
      </c>
      <c r="AB11">
        <v>1170</v>
      </c>
      <c r="AC11">
        <v>1340</v>
      </c>
      <c r="AD11">
        <v>1340</v>
      </c>
      <c r="AE11">
        <v>1340</v>
      </c>
      <c r="AF11">
        <v>1520</v>
      </c>
      <c r="AG11">
        <v>1520</v>
      </c>
      <c r="AH11">
        <v>1520</v>
      </c>
      <c r="AI11">
        <v>1690</v>
      </c>
      <c r="AJ11">
        <v>1880</v>
      </c>
      <c r="AK11">
        <v>1880</v>
      </c>
      <c r="AL11">
        <v>1880</v>
      </c>
      <c r="AM11">
        <v>1880</v>
      </c>
      <c r="AN11">
        <v>1980</v>
      </c>
      <c r="AO11">
        <v>1980</v>
      </c>
      <c r="AP11">
        <v>1980</v>
      </c>
      <c r="AQ11">
        <v>1980</v>
      </c>
      <c r="AR11">
        <v>1980</v>
      </c>
      <c r="AS11">
        <v>2310</v>
      </c>
      <c r="AT11">
        <v>1980</v>
      </c>
      <c r="AU11">
        <v>1980</v>
      </c>
      <c r="AV11">
        <v>1980</v>
      </c>
      <c r="AW11">
        <v>1980</v>
      </c>
      <c r="AX11">
        <v>1980</v>
      </c>
    </row>
    <row r="12" spans="2:50">
      <c r="B12">
        <f>SUM($C$3:C12)</f>
        <v>37.099999999999994</v>
      </c>
      <c r="C12">
        <v>4.8</v>
      </c>
      <c r="D12" t="s">
        <v>75</v>
      </c>
      <c r="E12">
        <f>VLOOKUP(ROUNDUP(SUM($C$4:C12),0),'運賃表（距離ごと）'!$B$2:$D$22,3)</f>
        <v>770</v>
      </c>
      <c r="F12">
        <f>VLOOKUP(ROUNDUP(SUM($C$5:$C12),0),'運賃表（距離ごと）'!$B$2:$D$22,3)</f>
        <v>680</v>
      </c>
      <c r="G12">
        <f>VLOOKUP(ROUNDUP(SUM($C$6:$C12),0),'運賃表（距離ごと）'!$B$2:$D$22,3)</f>
        <v>510</v>
      </c>
      <c r="H12">
        <f>VLOOKUP(ROUNDUP(SUM($C$7:$C12),0),'運賃表（距離ごと）'!$B$2:$D$22,3)</f>
        <v>510</v>
      </c>
      <c r="I12">
        <f>VLOOKUP(ROUNDUP(SUM($C$8:$C12),0),'運賃表（距離ごと）'!$B$2:$D$22,3)</f>
        <v>420</v>
      </c>
      <c r="J12">
        <f>VLOOKUP(ROUNDUP(SUM($C$9:$C12),0),'運賃表（距離ごと）'!$B$2:$D$22,3)</f>
        <v>330</v>
      </c>
      <c r="K12">
        <f>VLOOKUP(ROUNDUP(SUM($C$10:$C12),0),'運賃表（距離ごと）'!$B$2:$D$22,3)</f>
        <v>210</v>
      </c>
      <c r="L12">
        <f>VLOOKUP(ROUNDUP(SUM($C$11:$C12),0),'運賃表（距離ごと）'!$B$2:$D$22,3)</f>
        <v>210</v>
      </c>
      <c r="M12">
        <f>VLOOKUP(ROUNDUP(SUM($C$12:$C12),0),'運賃表（距離ごと）'!$B$2:$D$22,3)</f>
        <v>190</v>
      </c>
      <c r="O12">
        <v>190</v>
      </c>
      <c r="P12">
        <v>210</v>
      </c>
      <c r="Q12">
        <v>240</v>
      </c>
      <c r="R12">
        <v>330</v>
      </c>
      <c r="S12">
        <v>330</v>
      </c>
      <c r="T12">
        <v>510</v>
      </c>
      <c r="U12">
        <v>590</v>
      </c>
      <c r="V12">
        <v>590</v>
      </c>
      <c r="W12">
        <v>680</v>
      </c>
      <c r="X12">
        <v>770</v>
      </c>
      <c r="Y12">
        <v>860</v>
      </c>
      <c r="Z12">
        <v>990</v>
      </c>
      <c r="AA12">
        <v>990</v>
      </c>
      <c r="AB12">
        <v>1170</v>
      </c>
      <c r="AC12">
        <v>1170</v>
      </c>
      <c r="AD12">
        <v>1340</v>
      </c>
      <c r="AE12">
        <v>1340</v>
      </c>
      <c r="AF12">
        <v>1340</v>
      </c>
      <c r="AG12">
        <v>1340</v>
      </c>
      <c r="AH12">
        <v>1520</v>
      </c>
      <c r="AI12">
        <v>1520</v>
      </c>
      <c r="AJ12">
        <v>1690</v>
      </c>
      <c r="AK12">
        <v>1690</v>
      </c>
      <c r="AL12">
        <v>1880</v>
      </c>
      <c r="AM12">
        <v>1880</v>
      </c>
      <c r="AN12">
        <v>1880</v>
      </c>
      <c r="AO12">
        <v>1880</v>
      </c>
      <c r="AP12">
        <v>1880</v>
      </c>
      <c r="AQ12">
        <v>1980</v>
      </c>
      <c r="AR12">
        <v>1980</v>
      </c>
      <c r="AS12">
        <v>1980</v>
      </c>
      <c r="AT12">
        <v>1880</v>
      </c>
      <c r="AU12">
        <v>1880</v>
      </c>
      <c r="AV12">
        <v>1980</v>
      </c>
      <c r="AW12">
        <v>1980</v>
      </c>
      <c r="AX12">
        <v>1980</v>
      </c>
    </row>
    <row r="13" spans="2:50">
      <c r="B13">
        <f>SUM($C$3:C13)</f>
        <v>42.399999999999991</v>
      </c>
      <c r="C13">
        <v>5.3</v>
      </c>
      <c r="D13" t="s">
        <v>53</v>
      </c>
      <c r="E13">
        <f>VLOOKUP(ROUNDUP(SUM($C$4:C13),0),'運賃表（距離ごと）'!$B$2:$D$22,3)</f>
        <v>860</v>
      </c>
      <c r="F13">
        <f>VLOOKUP(ROUNDUP(SUM($C$5:$C13),0),'運賃表（距離ごと）'!$B$2:$D$22,3)</f>
        <v>770</v>
      </c>
      <c r="G13">
        <f>VLOOKUP(ROUNDUP(SUM($C$6:$C13),0),'運賃表（距離ごと）'!$B$2:$D$22,3)</f>
        <v>680</v>
      </c>
      <c r="H13">
        <f>VLOOKUP(ROUNDUP(SUM($C$7:$C13),0),'運賃表（距離ごと）'!$B$2:$D$22,3)</f>
        <v>590</v>
      </c>
      <c r="I13">
        <f>VLOOKUP(ROUNDUP(SUM($C$8:$C13),0),'運賃表（距離ごと）'!$B$2:$D$22,3)</f>
        <v>510</v>
      </c>
      <c r="J13">
        <f>VLOOKUP(ROUNDUP(SUM($C$9:$C13),0),'運賃表（距離ごと）'!$B$2:$D$22,3)</f>
        <v>420</v>
      </c>
      <c r="K13">
        <f>VLOOKUP(ROUNDUP(SUM($C$10:$C13),0),'運賃表（距離ごと）'!$B$2:$D$22,3)</f>
        <v>330</v>
      </c>
      <c r="L13">
        <f>VLOOKUP(ROUNDUP(SUM($C$11:$C13),0),'運賃表（距離ごと）'!$B$2:$D$22,3)</f>
        <v>240</v>
      </c>
      <c r="M13">
        <f>VLOOKUP(ROUNDUP(SUM($C$12:$C13),0),'運賃表（距離ごと）'!$B$2:$D$22,3)</f>
        <v>240</v>
      </c>
      <c r="N13">
        <f>VLOOKUP(ROUNDUP(SUM($C$13:$C13),0),'運賃表（距離ごと）'!$B$2:$D$22,3)</f>
        <v>190</v>
      </c>
      <c r="P13">
        <v>150</v>
      </c>
      <c r="Q13">
        <v>210</v>
      </c>
      <c r="R13">
        <v>240</v>
      </c>
      <c r="S13">
        <v>240</v>
      </c>
      <c r="T13">
        <v>330</v>
      </c>
      <c r="U13">
        <v>510</v>
      </c>
      <c r="V13">
        <v>510</v>
      </c>
      <c r="W13">
        <v>590</v>
      </c>
      <c r="X13">
        <v>680</v>
      </c>
      <c r="Y13">
        <v>770</v>
      </c>
      <c r="Z13">
        <v>860</v>
      </c>
      <c r="AA13">
        <v>990</v>
      </c>
      <c r="AB13">
        <v>990</v>
      </c>
      <c r="AC13">
        <v>1170</v>
      </c>
      <c r="AD13">
        <v>1170</v>
      </c>
      <c r="AE13">
        <v>1170</v>
      </c>
      <c r="AF13">
        <v>1340</v>
      </c>
      <c r="AG13">
        <v>1340</v>
      </c>
      <c r="AH13">
        <v>1340</v>
      </c>
      <c r="AI13">
        <v>1520</v>
      </c>
      <c r="AJ13">
        <v>1520</v>
      </c>
      <c r="AK13">
        <v>1690</v>
      </c>
      <c r="AL13">
        <v>1690</v>
      </c>
      <c r="AM13">
        <v>1690</v>
      </c>
      <c r="AN13">
        <v>1690</v>
      </c>
      <c r="AO13">
        <v>1880</v>
      </c>
      <c r="AP13">
        <v>1880</v>
      </c>
      <c r="AQ13">
        <v>1880</v>
      </c>
      <c r="AR13">
        <v>1880</v>
      </c>
      <c r="AS13">
        <v>1880</v>
      </c>
      <c r="AT13">
        <v>1880</v>
      </c>
      <c r="AU13">
        <v>1880</v>
      </c>
      <c r="AV13">
        <v>1880</v>
      </c>
      <c r="AW13">
        <v>1880</v>
      </c>
      <c r="AX13">
        <v>1880</v>
      </c>
    </row>
    <row r="14" spans="2:50">
      <c r="B14">
        <f>SUM($C$3:C14)</f>
        <v>45.399999999999991</v>
      </c>
      <c r="C14">
        <v>3</v>
      </c>
      <c r="D14" t="s">
        <v>48</v>
      </c>
      <c r="E14">
        <f>VLOOKUP(ROUNDUP(SUM($C$4:C14),0),'運賃表（距離ごと）'!$B$2:$D$22,3)</f>
        <v>860</v>
      </c>
      <c r="F14">
        <f>VLOOKUP(ROUNDUP(SUM($C$5:$C14),0),'運賃表（距離ごと）'!$B$2:$D$22,3)</f>
        <v>770</v>
      </c>
      <c r="G14">
        <f>VLOOKUP(ROUNDUP(SUM($C$6:$C14),0),'運賃表（距離ごと）'!$B$2:$D$22,3)</f>
        <v>680</v>
      </c>
      <c r="H14">
        <f>VLOOKUP(ROUNDUP(SUM($C$7:$C14),0),'運賃表（距離ごと）'!$B$2:$D$22,3)</f>
        <v>590</v>
      </c>
      <c r="I14">
        <f>VLOOKUP(ROUNDUP(SUM($C$8:$C14),0),'運賃表（距離ごと）'!$B$2:$D$22,3)</f>
        <v>590</v>
      </c>
      <c r="J14">
        <f>VLOOKUP(ROUNDUP(SUM($C$9:$C14),0),'運賃表（距離ごと）'!$B$2:$D$22,3)</f>
        <v>510</v>
      </c>
      <c r="K14">
        <f>VLOOKUP(ROUNDUP(SUM($C$10:$C14),0),'運賃表（距離ごと）'!$B$2:$D$22,3)</f>
        <v>330</v>
      </c>
      <c r="L14">
        <f>VLOOKUP(ROUNDUP(SUM($C$11:$C14),0),'運賃表（距離ごと）'!$B$2:$D$22,3)</f>
        <v>330</v>
      </c>
      <c r="M14">
        <f>VLOOKUP(ROUNDUP(SUM($C$12:$C14),0),'運賃表（距離ごと）'!$B$2:$D$22,3)</f>
        <v>240</v>
      </c>
      <c r="N14">
        <f>VLOOKUP(ROUNDUP(SUM($C$13:$C14),0),'運賃表（距離ごと）'!$B$2:$D$22,3)</f>
        <v>210</v>
      </c>
      <c r="O14">
        <f>VLOOKUP(ROUNDUP(SUM($C$14:$C14),0),'運賃表（距離ごと）'!$B$2:$D$22,3)</f>
        <v>150</v>
      </c>
      <c r="Q14">
        <v>210</v>
      </c>
      <c r="R14">
        <v>210</v>
      </c>
      <c r="S14">
        <v>240</v>
      </c>
      <c r="T14">
        <v>330</v>
      </c>
      <c r="U14">
        <v>420</v>
      </c>
      <c r="V14">
        <v>510</v>
      </c>
      <c r="W14">
        <v>510</v>
      </c>
      <c r="X14">
        <v>590</v>
      </c>
      <c r="Y14">
        <v>680</v>
      </c>
      <c r="Z14">
        <v>860</v>
      </c>
      <c r="AA14">
        <v>860</v>
      </c>
      <c r="AB14">
        <v>990</v>
      </c>
      <c r="AC14">
        <v>990</v>
      </c>
      <c r="AD14">
        <v>1170</v>
      </c>
      <c r="AE14">
        <v>1170</v>
      </c>
      <c r="AF14">
        <v>1170</v>
      </c>
      <c r="AG14">
        <v>1340</v>
      </c>
      <c r="AH14">
        <v>1340</v>
      </c>
      <c r="AI14">
        <v>1520</v>
      </c>
      <c r="AJ14">
        <v>1520</v>
      </c>
      <c r="AK14">
        <v>1520</v>
      </c>
      <c r="AL14">
        <v>1690</v>
      </c>
      <c r="AM14">
        <v>1690</v>
      </c>
      <c r="AN14">
        <v>1690</v>
      </c>
      <c r="AO14">
        <v>1690</v>
      </c>
      <c r="AP14">
        <v>1690</v>
      </c>
      <c r="AQ14">
        <v>1880</v>
      </c>
      <c r="AR14">
        <v>1880</v>
      </c>
      <c r="AS14">
        <v>1880</v>
      </c>
      <c r="AT14">
        <v>1690</v>
      </c>
      <c r="AU14">
        <v>1690</v>
      </c>
      <c r="AV14">
        <v>1880</v>
      </c>
      <c r="AW14">
        <v>1880</v>
      </c>
      <c r="AX14">
        <v>1880</v>
      </c>
    </row>
    <row r="15" spans="2:50">
      <c r="B15">
        <f>SUM($C$3:C15)</f>
        <v>51.899999999999991</v>
      </c>
      <c r="C15">
        <v>6.5</v>
      </c>
      <c r="D15" t="s">
        <v>10</v>
      </c>
      <c r="E15">
        <f>VLOOKUP(ROUNDUP(SUM($C$4:C15),0),'運賃表（距離ごと）'!$B$2:$D$22,3)</f>
        <v>990</v>
      </c>
      <c r="F15">
        <f>VLOOKUP(ROUNDUP(SUM($C$5:$C15),0),'運賃表（距離ごと）'!$B$2:$D$22,3)</f>
        <v>990</v>
      </c>
      <c r="G15">
        <f>VLOOKUP(ROUNDUP(SUM($C$6:$C15),0),'運賃表（距離ごと）'!$B$2:$D$22,3)</f>
        <v>860</v>
      </c>
      <c r="H15">
        <f>VLOOKUP(ROUNDUP(SUM($C$7:$C15),0),'運賃表（距離ごと）'!$B$2:$D$22,3)</f>
        <v>770</v>
      </c>
      <c r="I15">
        <f>VLOOKUP(ROUNDUP(SUM($C$8:$C15),0),'運賃表（距離ごと）'!$B$2:$D$22,3)</f>
        <v>680</v>
      </c>
      <c r="J15">
        <f>VLOOKUP(ROUNDUP(SUM($C$9:$C15),0),'運賃表（距離ごと）'!$B$2:$D$22,3)</f>
        <v>590</v>
      </c>
      <c r="K15">
        <f>VLOOKUP(ROUNDUP(SUM($C$10:$C15),0),'運賃表（距離ごと）'!$B$2:$D$22,3)</f>
        <v>510</v>
      </c>
      <c r="L15">
        <f>VLOOKUP(ROUNDUP(SUM($C$11:$C15),0),'運賃表（距離ごと）'!$B$2:$D$22,3)</f>
        <v>420</v>
      </c>
      <c r="M15">
        <f>VLOOKUP(ROUNDUP(SUM($C$12:$C15),0),'運賃表（距離ごと）'!$B$2:$D$22,3)</f>
        <v>330</v>
      </c>
      <c r="N15">
        <f>VLOOKUP(ROUNDUP(SUM($C$13:$C15),0),'運賃表（距離ごと）'!$B$2:$D$22,3)</f>
        <v>240</v>
      </c>
      <c r="O15">
        <f>VLOOKUP(ROUNDUP(SUM($C$14:$C15),0),'運賃表（距離ごと）'!$B$2:$D$22,3)</f>
        <v>210</v>
      </c>
      <c r="P15">
        <f>VLOOKUP(ROUNDUP(SUM($C$15:$C15),0),'運賃表（距離ごと）'!$B$2:$D$22,3)</f>
        <v>210</v>
      </c>
      <c r="R15">
        <v>150</v>
      </c>
      <c r="S15">
        <v>190</v>
      </c>
      <c r="T15">
        <v>210</v>
      </c>
      <c r="U15">
        <v>330</v>
      </c>
      <c r="V15">
        <v>330</v>
      </c>
      <c r="W15">
        <v>330</v>
      </c>
      <c r="X15">
        <v>510</v>
      </c>
      <c r="Y15">
        <v>590</v>
      </c>
      <c r="Z15">
        <v>680</v>
      </c>
      <c r="AA15">
        <v>770</v>
      </c>
      <c r="AB15">
        <v>860</v>
      </c>
      <c r="AC15">
        <v>990</v>
      </c>
      <c r="AD15">
        <v>990</v>
      </c>
      <c r="AE15">
        <v>990</v>
      </c>
      <c r="AF15">
        <v>1170</v>
      </c>
      <c r="AG15">
        <v>1170</v>
      </c>
      <c r="AH15">
        <v>1170</v>
      </c>
      <c r="AI15">
        <v>1340</v>
      </c>
      <c r="AJ15">
        <v>1340</v>
      </c>
      <c r="AK15">
        <v>1520</v>
      </c>
      <c r="AL15">
        <v>1520</v>
      </c>
      <c r="AM15">
        <v>1520</v>
      </c>
      <c r="AN15">
        <v>1520</v>
      </c>
      <c r="AO15">
        <v>1690</v>
      </c>
      <c r="AP15">
        <v>1690</v>
      </c>
      <c r="AQ15">
        <v>1690</v>
      </c>
      <c r="AR15">
        <v>1690</v>
      </c>
      <c r="AS15">
        <v>1690</v>
      </c>
      <c r="AT15">
        <v>1690</v>
      </c>
      <c r="AU15">
        <v>1690</v>
      </c>
      <c r="AV15">
        <v>1690</v>
      </c>
      <c r="AW15">
        <v>1690</v>
      </c>
      <c r="AX15">
        <v>1690</v>
      </c>
    </row>
    <row r="16" spans="2:50">
      <c r="B16">
        <f>SUM($C$3:C16)</f>
        <v>53.599999999999994</v>
      </c>
      <c r="C16">
        <v>1.7</v>
      </c>
      <c r="D16" t="s">
        <v>19</v>
      </c>
      <c r="E16">
        <f>VLOOKUP(ROUNDUP(SUM($C$4:C16),0),'運賃表（距離ごと）'!$B$2:$D$22,3)</f>
        <v>990</v>
      </c>
      <c r="F16">
        <f>VLOOKUP(ROUNDUP(SUM($C$5:$C16),0),'運賃表（距離ごと）'!$B$2:$D$22,3)</f>
        <v>990</v>
      </c>
      <c r="G16">
        <f>VLOOKUP(ROUNDUP(SUM($C$6:$C16),0),'運賃表（距離ごと）'!$B$2:$D$22,3)</f>
        <v>860</v>
      </c>
      <c r="H16">
        <f>VLOOKUP(ROUNDUP(SUM($C$7:$C16),0),'運賃表（距離ごと）'!$B$2:$D$22,3)</f>
        <v>770</v>
      </c>
      <c r="I16">
        <f>VLOOKUP(ROUNDUP(SUM($C$8:$C16),0),'運賃表（距離ごと）'!$B$2:$D$22,3)</f>
        <v>770</v>
      </c>
      <c r="J16">
        <f>VLOOKUP(ROUNDUP(SUM($C$9:$C16),0),'運賃表（距離ごと）'!$B$2:$D$22,3)</f>
        <v>680</v>
      </c>
      <c r="K16">
        <f>VLOOKUP(ROUNDUP(SUM($C$10:$C16),0),'運賃表（距離ごと）'!$B$2:$D$22,3)</f>
        <v>510</v>
      </c>
      <c r="L16">
        <f>VLOOKUP(ROUNDUP(SUM($C$11:$C16),0),'運賃表（距離ごと）'!$B$2:$D$22,3)</f>
        <v>510</v>
      </c>
      <c r="M16">
        <f>VLOOKUP(ROUNDUP(SUM($C$12:$C16),0),'運賃表（距離ごと）'!$B$2:$D$22,3)</f>
        <v>420</v>
      </c>
      <c r="N16">
        <f>VLOOKUP(ROUNDUP(SUM($C$13:$C16),0),'運賃表（距離ごと）'!$B$2:$D$22,3)</f>
        <v>330</v>
      </c>
      <c r="O16">
        <f>VLOOKUP(ROUNDUP(SUM($C$14:$C16),0),'運賃表（距離ごと）'!$B$2:$D$22,3)</f>
        <v>240</v>
      </c>
      <c r="P16">
        <f>VLOOKUP(ROUNDUP(SUM($C$15:$C16),0),'運賃表（距離ごと）'!$B$2:$D$22,3)</f>
        <v>210</v>
      </c>
      <c r="Q16">
        <f>VLOOKUP(ROUNDUP(SUM($C$16:$C16),0),'運賃表（距離ごと）'!$B$2:$D$22,3)</f>
        <v>150</v>
      </c>
      <c r="S16">
        <v>150</v>
      </c>
      <c r="T16">
        <v>210</v>
      </c>
      <c r="U16">
        <v>240</v>
      </c>
      <c r="V16">
        <v>240</v>
      </c>
      <c r="W16">
        <v>330</v>
      </c>
      <c r="X16">
        <v>420</v>
      </c>
      <c r="Y16">
        <v>510</v>
      </c>
      <c r="Z16">
        <v>680</v>
      </c>
      <c r="AA16">
        <v>680</v>
      </c>
      <c r="AB16">
        <v>860</v>
      </c>
      <c r="AC16">
        <v>860</v>
      </c>
      <c r="AD16">
        <v>990</v>
      </c>
      <c r="AE16">
        <v>990</v>
      </c>
      <c r="AF16">
        <v>990</v>
      </c>
      <c r="AG16">
        <v>1170</v>
      </c>
      <c r="AH16">
        <v>1170</v>
      </c>
      <c r="AI16">
        <v>1340</v>
      </c>
      <c r="AJ16">
        <v>1340</v>
      </c>
      <c r="AK16">
        <v>1340</v>
      </c>
      <c r="AL16">
        <v>1520</v>
      </c>
      <c r="AM16">
        <v>1520</v>
      </c>
      <c r="AN16">
        <v>1520</v>
      </c>
      <c r="AO16">
        <v>1520</v>
      </c>
      <c r="AP16">
        <v>1690</v>
      </c>
      <c r="AQ16">
        <v>1690</v>
      </c>
      <c r="AR16">
        <v>1690</v>
      </c>
      <c r="AS16">
        <v>1690</v>
      </c>
      <c r="AT16">
        <v>1520</v>
      </c>
      <c r="AU16">
        <v>1690</v>
      </c>
      <c r="AV16">
        <v>1690</v>
      </c>
      <c r="AW16">
        <v>1690</v>
      </c>
      <c r="AX16">
        <v>1690</v>
      </c>
    </row>
    <row r="17" spans="2:50">
      <c r="B17">
        <f>SUM($C$3:C17)</f>
        <v>55.999999999999993</v>
      </c>
      <c r="C17">
        <v>2.4</v>
      </c>
      <c r="D17" t="s">
        <v>18</v>
      </c>
      <c r="E17">
        <f>VLOOKUP(ROUNDUP(SUM($C$4:C17),0),'運賃表（距離ごと）'!$B$2:$D$22,3)</f>
        <v>1170</v>
      </c>
      <c r="F17">
        <f>VLOOKUP(ROUNDUP(SUM($C$5:$C17),0),'運賃表（距離ごと）'!$B$2:$D$22,3)</f>
        <v>990</v>
      </c>
      <c r="G17">
        <f>VLOOKUP(ROUNDUP(SUM($C$6:$C17),0),'運賃表（距離ごと）'!$B$2:$D$22,3)</f>
        <v>860</v>
      </c>
      <c r="H17">
        <f>VLOOKUP(ROUNDUP(SUM($C$7:$C17),0),'運賃表（距離ごと）'!$B$2:$D$22,3)</f>
        <v>860</v>
      </c>
      <c r="I17">
        <f>VLOOKUP(ROUNDUP(SUM($C$8:$C17),0),'運賃表（距離ごと）'!$B$2:$D$22,3)</f>
        <v>770</v>
      </c>
      <c r="J17">
        <f>VLOOKUP(ROUNDUP(SUM($C$9:$C17),0),'運賃表（距離ごと）'!$B$2:$D$22,3)</f>
        <v>680</v>
      </c>
      <c r="K17">
        <f>VLOOKUP(ROUNDUP(SUM($C$10:$C17),0),'運賃表（距離ごと）'!$B$2:$D$22,3)</f>
        <v>590</v>
      </c>
      <c r="L17">
        <f>VLOOKUP(ROUNDUP(SUM($C$11:$C17),0),'運賃表（距離ごと）'!$B$2:$D$22,3)</f>
        <v>510</v>
      </c>
      <c r="M17">
        <f>VLOOKUP(ROUNDUP(SUM($C$12:$C17),0),'運賃表（距離ごと）'!$B$2:$D$22,3)</f>
        <v>510</v>
      </c>
      <c r="N17">
        <f>VLOOKUP(ROUNDUP(SUM($C$13:$C17),0),'運賃表（距離ごと）'!$B$2:$D$22,3)</f>
        <v>330</v>
      </c>
      <c r="O17">
        <f>VLOOKUP(ROUNDUP(SUM($C$14:$C17),0),'運賃表（距離ごと）'!$B$2:$D$22,3)</f>
        <v>240</v>
      </c>
      <c r="P17">
        <f>VLOOKUP(ROUNDUP(SUM($C$15:$C17),0),'運賃表（距離ごと）'!$B$2:$D$22,3)</f>
        <v>240</v>
      </c>
      <c r="Q17">
        <f>VLOOKUP(ROUNDUP(SUM($C$16:$C17),0),'運賃表（距離ごと）'!$B$2:$D$22,3)</f>
        <v>190</v>
      </c>
      <c r="R17">
        <f>VLOOKUP(ROUNDUP(SUM($C$17:$C17),0),'運賃表（距離ごと）'!$B$2:$D$22,3)</f>
        <v>150</v>
      </c>
      <c r="T17">
        <v>190</v>
      </c>
      <c r="U17">
        <v>240</v>
      </c>
      <c r="V17">
        <v>240</v>
      </c>
      <c r="W17">
        <v>330</v>
      </c>
      <c r="X17">
        <v>330</v>
      </c>
      <c r="Y17">
        <v>510</v>
      </c>
      <c r="Z17">
        <v>590</v>
      </c>
      <c r="AA17">
        <v>680</v>
      </c>
      <c r="AB17">
        <v>770</v>
      </c>
      <c r="AC17">
        <v>860</v>
      </c>
      <c r="AD17">
        <v>860</v>
      </c>
      <c r="AE17">
        <v>990</v>
      </c>
      <c r="AF17">
        <v>990</v>
      </c>
      <c r="AG17">
        <v>990</v>
      </c>
      <c r="AH17">
        <v>1170</v>
      </c>
      <c r="AI17">
        <v>1170</v>
      </c>
      <c r="AJ17">
        <v>1340</v>
      </c>
      <c r="AK17">
        <v>1340</v>
      </c>
      <c r="AL17">
        <v>1340</v>
      </c>
      <c r="AM17">
        <v>1520</v>
      </c>
      <c r="AN17">
        <v>1520</v>
      </c>
      <c r="AO17">
        <v>1520</v>
      </c>
      <c r="AP17">
        <v>1520</v>
      </c>
      <c r="AQ17">
        <v>1690</v>
      </c>
      <c r="AR17">
        <v>1690</v>
      </c>
      <c r="AS17">
        <v>1690</v>
      </c>
      <c r="AT17">
        <v>1520</v>
      </c>
      <c r="AU17">
        <v>1520</v>
      </c>
      <c r="AV17">
        <v>1690</v>
      </c>
      <c r="AW17">
        <v>1690</v>
      </c>
      <c r="AX17">
        <v>1690</v>
      </c>
    </row>
    <row r="18" spans="2:50">
      <c r="B18">
        <f>SUM($C$3:C18)</f>
        <v>61.099999999999994</v>
      </c>
      <c r="C18">
        <v>5.0999999999999996</v>
      </c>
      <c r="D18" t="s">
        <v>5</v>
      </c>
      <c r="E18">
        <f>VLOOKUP(ROUNDUP(SUM($C$4:C18),0),'運賃表（距離ごと）'!$B$2:$D$22,3)</f>
        <v>1170</v>
      </c>
      <c r="F18">
        <f>VLOOKUP(ROUNDUP(SUM($C$5:$C18),0),'運賃表（距離ごと）'!$B$2:$D$22,3)</f>
        <v>1170</v>
      </c>
      <c r="G18">
        <f>VLOOKUP(ROUNDUP(SUM($C$6:$C18),0),'運賃表（距離ごと）'!$B$2:$D$22,3)</f>
        <v>990</v>
      </c>
      <c r="H18">
        <f>VLOOKUP(ROUNDUP(SUM($C$7:$C18),0),'運賃表（距離ごと）'!$B$2:$D$22,3)</f>
        <v>990</v>
      </c>
      <c r="I18">
        <f>VLOOKUP(ROUNDUP(SUM($C$8:$C18),0),'運賃表（距離ごと）'!$B$2:$D$22,3)</f>
        <v>860</v>
      </c>
      <c r="J18">
        <f>VLOOKUP(ROUNDUP(SUM($C$9:$C18),0),'運賃表（距離ごと）'!$B$2:$D$22,3)</f>
        <v>770</v>
      </c>
      <c r="K18">
        <f>VLOOKUP(ROUNDUP(SUM($C$10:$C18),0),'運賃表（距離ごと）'!$B$2:$D$22,3)</f>
        <v>680</v>
      </c>
      <c r="L18">
        <f>VLOOKUP(ROUNDUP(SUM($C$11:$C18),0),'運賃表（距離ごと）'!$B$2:$D$22,3)</f>
        <v>590</v>
      </c>
      <c r="M18">
        <f>VLOOKUP(ROUNDUP(SUM($C$12:$C18),0),'運賃表（距離ごと）'!$B$2:$D$22,3)</f>
        <v>590</v>
      </c>
      <c r="N18">
        <f>VLOOKUP(ROUNDUP(SUM($C$13:$C18),0),'運賃表（距離ごと）'!$B$2:$D$22,3)</f>
        <v>510</v>
      </c>
      <c r="O18">
        <f>VLOOKUP(ROUNDUP(SUM($C$14:$C18),0),'運賃表（距離ごと）'!$B$2:$D$22,3)</f>
        <v>330</v>
      </c>
      <c r="P18">
        <f>VLOOKUP(ROUNDUP(SUM($C$15:$C18),0),'運賃表（距離ごと）'!$B$2:$D$22,3)</f>
        <v>330</v>
      </c>
      <c r="Q18">
        <f>VLOOKUP(ROUNDUP(SUM($C$16:$C18),0),'運賃表（距離ごと）'!$B$2:$D$22,3)</f>
        <v>210</v>
      </c>
      <c r="R18">
        <f>VLOOKUP(ROUNDUP(SUM($C$17:$C18),0),'運賃表（距離ごと）'!$B$2:$D$22,3)</f>
        <v>210</v>
      </c>
      <c r="S18">
        <f>VLOOKUP(ROUNDUP(SUM($C$18:$C18),0),'運賃表（距離ごと）'!$B$2:$D$22,3)</f>
        <v>190</v>
      </c>
      <c r="U18">
        <v>210</v>
      </c>
      <c r="V18">
        <v>210</v>
      </c>
      <c r="W18">
        <v>240</v>
      </c>
      <c r="X18">
        <v>240</v>
      </c>
      <c r="Y18">
        <v>330</v>
      </c>
      <c r="Z18">
        <v>510</v>
      </c>
      <c r="AA18">
        <v>590</v>
      </c>
      <c r="AB18">
        <v>680</v>
      </c>
      <c r="AC18">
        <v>770</v>
      </c>
      <c r="AD18">
        <v>770</v>
      </c>
      <c r="AE18">
        <v>860</v>
      </c>
      <c r="AF18">
        <v>990</v>
      </c>
      <c r="AG18">
        <v>990</v>
      </c>
      <c r="AH18">
        <v>990</v>
      </c>
      <c r="AI18">
        <v>1170</v>
      </c>
      <c r="AJ18">
        <v>1170</v>
      </c>
      <c r="AK18">
        <v>1340</v>
      </c>
      <c r="AL18">
        <v>1340</v>
      </c>
      <c r="AM18">
        <v>1340</v>
      </c>
      <c r="AN18">
        <v>1340</v>
      </c>
      <c r="AO18">
        <v>1520</v>
      </c>
      <c r="AP18">
        <v>1520</v>
      </c>
      <c r="AQ18">
        <v>1520</v>
      </c>
      <c r="AR18">
        <v>1520</v>
      </c>
      <c r="AS18">
        <v>1520</v>
      </c>
      <c r="AT18">
        <v>1520</v>
      </c>
      <c r="AU18">
        <v>1520</v>
      </c>
      <c r="AV18">
        <v>1520</v>
      </c>
      <c r="AW18">
        <v>1520</v>
      </c>
      <c r="AX18">
        <v>1520</v>
      </c>
    </row>
    <row r="19" spans="2:50">
      <c r="B19">
        <f>SUM($C$3:C19)</f>
        <v>67.5</v>
      </c>
      <c r="C19">
        <v>6.4</v>
      </c>
      <c r="D19" t="s">
        <v>55</v>
      </c>
      <c r="E19">
        <f>VLOOKUP(ROUNDUP(SUM($C$4:C19),0),'運賃表（距離ごと）'!$B$2:$D$22,3)</f>
        <v>1340</v>
      </c>
      <c r="F19">
        <f>VLOOKUP(ROUNDUP(SUM($C$5:$C19),0),'運賃表（距離ごと）'!$B$2:$D$22,3)</f>
        <v>1170</v>
      </c>
      <c r="G19">
        <f>VLOOKUP(ROUNDUP(SUM($C$6:$C19),0),'運賃表（距離ごと）'!$B$2:$D$22,3)</f>
        <v>1170</v>
      </c>
      <c r="H19">
        <f>VLOOKUP(ROUNDUP(SUM($C$7:$C19),0),'運賃表（距離ごと）'!$B$2:$D$22,3)</f>
        <v>990</v>
      </c>
      <c r="I19">
        <f>VLOOKUP(ROUNDUP(SUM($C$8:$C19),0),'運賃表（距離ごと）'!$B$2:$D$22,3)</f>
        <v>990</v>
      </c>
      <c r="J19">
        <f>VLOOKUP(ROUNDUP(SUM($C$9:$C19),0),'運賃表（距離ごと）'!$B$2:$D$22,3)</f>
        <v>990</v>
      </c>
      <c r="K19">
        <f>VLOOKUP(ROUNDUP(SUM($C$10:$C19),0),'運賃表（距離ごと）'!$B$2:$D$22,3)</f>
        <v>770</v>
      </c>
      <c r="L19">
        <f>VLOOKUP(ROUNDUP(SUM($C$11:$C19),0),'運賃表（距離ごと）'!$B$2:$D$22,3)</f>
        <v>770</v>
      </c>
      <c r="M19">
        <f>VLOOKUP(ROUNDUP(SUM($C$12:$C19),0),'運賃表（距離ごと）'!$B$2:$D$22,3)</f>
        <v>680</v>
      </c>
      <c r="N19">
        <f>VLOOKUP(ROUNDUP(SUM($C$13:$C19),0),'運賃表（距離ごと）'!$B$2:$D$22,3)</f>
        <v>590</v>
      </c>
      <c r="O19">
        <f>VLOOKUP(ROUNDUP(SUM($C$14:$C19),0),'運賃表（距離ごと）'!$B$2:$D$22,3)</f>
        <v>510</v>
      </c>
      <c r="P19">
        <f>VLOOKUP(ROUNDUP(SUM($C$15:$C19),0),'運賃表（距離ごと）'!$B$2:$D$22,3)</f>
        <v>420</v>
      </c>
      <c r="Q19">
        <f>VLOOKUP(ROUNDUP(SUM($C$16:$C19),0),'運賃表（距離ごと）'!$B$2:$D$22,3)</f>
        <v>330</v>
      </c>
      <c r="R19">
        <f>VLOOKUP(ROUNDUP(SUM($C$17:$C19),0),'運賃表（距離ごと）'!$B$2:$D$22,3)</f>
        <v>240</v>
      </c>
      <c r="S19">
        <f>VLOOKUP(ROUNDUP(SUM($C$18:$C19),0),'運賃表（距離ごと）'!$B$2:$D$22,3)</f>
        <v>240</v>
      </c>
      <c r="T19">
        <f>VLOOKUP(ROUNDUP(SUM($C$19:$C19),0),'運賃表（距離ごと）'!$B$2:$D$22,3)</f>
        <v>210</v>
      </c>
      <c r="V19">
        <v>150</v>
      </c>
      <c r="W19">
        <v>190</v>
      </c>
      <c r="X19">
        <v>210</v>
      </c>
      <c r="Y19">
        <v>240</v>
      </c>
      <c r="Z19">
        <v>330</v>
      </c>
      <c r="AA19">
        <v>510</v>
      </c>
      <c r="AB19">
        <v>510</v>
      </c>
      <c r="AC19">
        <v>590</v>
      </c>
      <c r="AD19">
        <v>680</v>
      </c>
      <c r="AE19">
        <v>680</v>
      </c>
      <c r="AF19">
        <v>770</v>
      </c>
      <c r="AG19">
        <v>860</v>
      </c>
      <c r="AH19">
        <v>990</v>
      </c>
      <c r="AI19">
        <v>990</v>
      </c>
      <c r="AJ19">
        <v>1170</v>
      </c>
      <c r="AK19">
        <v>1170</v>
      </c>
      <c r="AL19">
        <v>1170</v>
      </c>
      <c r="AM19">
        <v>1340</v>
      </c>
      <c r="AN19">
        <v>1340</v>
      </c>
      <c r="AO19">
        <v>1340</v>
      </c>
      <c r="AP19">
        <v>1340</v>
      </c>
      <c r="AQ19">
        <v>1340</v>
      </c>
      <c r="AR19">
        <v>1340</v>
      </c>
      <c r="AS19">
        <v>1520</v>
      </c>
      <c r="AT19">
        <v>1340</v>
      </c>
      <c r="AU19">
        <v>1340</v>
      </c>
      <c r="AV19">
        <v>1340</v>
      </c>
      <c r="AW19">
        <v>1340</v>
      </c>
      <c r="AX19">
        <v>1520</v>
      </c>
    </row>
    <row r="20" spans="2:50">
      <c r="B20">
        <f>SUM($C$3:C20)</f>
        <v>68.599999999999994</v>
      </c>
      <c r="C20">
        <v>1.1000000000000001</v>
      </c>
      <c r="D20" t="s">
        <v>9</v>
      </c>
      <c r="E20">
        <f>VLOOKUP(ROUNDUP(SUM($C$4:C20),0),'運賃表（距離ごと）'!$B$2:$D$22,3)</f>
        <v>1340</v>
      </c>
      <c r="F20">
        <f>VLOOKUP(ROUNDUP(SUM($C$5:$C20),0),'運賃表（距離ごと）'!$B$2:$D$22,3)</f>
        <v>1170</v>
      </c>
      <c r="G20">
        <f>VLOOKUP(ROUNDUP(SUM($C$6:$C20),0),'運賃表（距離ごと）'!$B$2:$D$22,3)</f>
        <v>1170</v>
      </c>
      <c r="H20">
        <f>VLOOKUP(ROUNDUP(SUM($C$7:$C20),0),'運賃表（距離ごと）'!$B$2:$D$22,3)</f>
        <v>1170</v>
      </c>
      <c r="I20">
        <f>VLOOKUP(ROUNDUP(SUM($C$8:$C20),0),'運賃表（距離ごと）'!$B$2:$D$22,3)</f>
        <v>990</v>
      </c>
      <c r="J20">
        <f>VLOOKUP(ROUNDUP(SUM($C$9:$C20),0),'運賃表（距離ごと）'!$B$2:$D$22,3)</f>
        <v>990</v>
      </c>
      <c r="K20">
        <f>VLOOKUP(ROUNDUP(SUM($C$10:$C20),0),'運賃表（距離ごと）'!$B$2:$D$22,3)</f>
        <v>860</v>
      </c>
      <c r="L20">
        <f>VLOOKUP(ROUNDUP(SUM($C$11:$C20),0),'運賃表（距離ごと）'!$B$2:$D$22,3)</f>
        <v>770</v>
      </c>
      <c r="M20">
        <f>VLOOKUP(ROUNDUP(SUM($C$12:$C20),0),'運賃表（距離ごと）'!$B$2:$D$22,3)</f>
        <v>680</v>
      </c>
      <c r="N20">
        <f>VLOOKUP(ROUNDUP(SUM($C$13:$C20),0),'運賃表（距離ごと）'!$B$2:$D$22,3)</f>
        <v>590</v>
      </c>
      <c r="O20">
        <f>VLOOKUP(ROUNDUP(SUM($C$14:$C20),0),'運賃表（距離ごと）'!$B$2:$D$22,3)</f>
        <v>510</v>
      </c>
      <c r="P20">
        <f>VLOOKUP(ROUNDUP(SUM($C$15:$C20),0),'運賃表（距離ごと）'!$B$2:$D$22,3)</f>
        <v>510</v>
      </c>
      <c r="Q20">
        <f>VLOOKUP(ROUNDUP(SUM($C$16:$C20),0),'運賃表（距離ごと）'!$B$2:$D$22,3)</f>
        <v>330</v>
      </c>
      <c r="R20">
        <f>VLOOKUP(ROUNDUP(SUM($C$17:$C20),0),'運賃表（距離ごと）'!$B$2:$D$22,3)</f>
        <v>240</v>
      </c>
      <c r="S20">
        <f>VLOOKUP(ROUNDUP(SUM($C$18:$C20),0),'運賃表（距離ごと）'!$B$2:$D$22,3)</f>
        <v>240</v>
      </c>
      <c r="T20">
        <f>VLOOKUP(ROUNDUP(SUM($C$19:$C20),0),'運賃表（距離ごと）'!$B$2:$D$22,3)</f>
        <v>210</v>
      </c>
      <c r="U20">
        <f>VLOOKUP(ROUNDUP(SUM($C$20:$C20),0),'運賃表（距離ごと）'!$B$2:$D$22,3)</f>
        <v>150</v>
      </c>
      <c r="W20">
        <v>150</v>
      </c>
      <c r="X20">
        <v>210</v>
      </c>
      <c r="Y20">
        <v>240</v>
      </c>
      <c r="Z20">
        <v>330</v>
      </c>
      <c r="AA20">
        <v>420</v>
      </c>
      <c r="AB20">
        <v>510</v>
      </c>
      <c r="AC20">
        <v>590</v>
      </c>
      <c r="AD20">
        <v>680</v>
      </c>
      <c r="AE20">
        <v>680</v>
      </c>
      <c r="AF20">
        <v>770</v>
      </c>
      <c r="AG20">
        <v>860</v>
      </c>
      <c r="AH20">
        <v>860</v>
      </c>
      <c r="AI20">
        <v>990</v>
      </c>
      <c r="AJ20">
        <v>1170</v>
      </c>
      <c r="AK20">
        <v>1170</v>
      </c>
      <c r="AL20">
        <v>1170</v>
      </c>
      <c r="AM20">
        <v>1170</v>
      </c>
      <c r="AN20">
        <v>1340</v>
      </c>
      <c r="AO20">
        <v>1340</v>
      </c>
      <c r="AP20">
        <v>1340</v>
      </c>
      <c r="AQ20">
        <v>1340</v>
      </c>
      <c r="AR20">
        <v>1340</v>
      </c>
      <c r="AS20">
        <v>1520</v>
      </c>
      <c r="AT20">
        <v>1340</v>
      </c>
      <c r="AU20">
        <v>1340</v>
      </c>
      <c r="AV20">
        <v>1340</v>
      </c>
      <c r="AW20">
        <v>1340</v>
      </c>
      <c r="AX20">
        <v>1520</v>
      </c>
    </row>
    <row r="21" spans="2:50">
      <c r="B21">
        <f>SUM($C$3:C21)</f>
        <v>71.399999999999991</v>
      </c>
      <c r="C21">
        <v>2.8</v>
      </c>
      <c r="D21" t="s">
        <v>42</v>
      </c>
      <c r="E21">
        <f>VLOOKUP(ROUNDUP(SUM($C$4:C21),0),'運賃表（距離ごと）'!$B$2:$D$22,3)</f>
        <v>1340</v>
      </c>
      <c r="F21">
        <f>VLOOKUP(ROUNDUP(SUM($C$5:$C21),0),'運賃表（距離ごと）'!$B$2:$D$22,3)</f>
        <v>1340</v>
      </c>
      <c r="G21">
        <f>VLOOKUP(ROUNDUP(SUM($C$6:$C21),0),'運賃表（距離ごと）'!$B$2:$D$22,3)</f>
        <v>1170</v>
      </c>
      <c r="H21">
        <f>VLOOKUP(ROUNDUP(SUM($C$7:$C21),0),'運賃表（距離ごと）'!$B$2:$D$22,3)</f>
        <v>1170</v>
      </c>
      <c r="I21">
        <f>VLOOKUP(ROUNDUP(SUM($C$8:$C21),0),'運賃表（距離ごと）'!$B$2:$D$22,3)</f>
        <v>990</v>
      </c>
      <c r="J21">
        <f>VLOOKUP(ROUNDUP(SUM($C$9:$C21),0),'運賃表（距離ごと）'!$B$2:$D$22,3)</f>
        <v>990</v>
      </c>
      <c r="K21">
        <f>VLOOKUP(ROUNDUP(SUM($C$10:$C21),0),'運賃表（距離ごと）'!$B$2:$D$22,3)</f>
        <v>860</v>
      </c>
      <c r="L21">
        <f>VLOOKUP(ROUNDUP(SUM($C$11:$C21),0),'運賃表（距離ごと）'!$B$2:$D$22,3)</f>
        <v>860</v>
      </c>
      <c r="M21">
        <f>VLOOKUP(ROUNDUP(SUM($C$12:$C21),0),'運賃表（距離ごと）'!$B$2:$D$22,3)</f>
        <v>770</v>
      </c>
      <c r="N21">
        <f>VLOOKUP(ROUNDUP(SUM($C$13:$C21),0),'運賃表（距離ごと）'!$B$2:$D$22,3)</f>
        <v>680</v>
      </c>
      <c r="O21">
        <f>VLOOKUP(ROUNDUP(SUM($C$14:$C21),0),'運賃表（距離ごと）'!$B$2:$D$22,3)</f>
        <v>590</v>
      </c>
      <c r="P21">
        <f>VLOOKUP(ROUNDUP(SUM($C$15:$C21),0),'運賃表（距離ごと）'!$B$2:$D$22,3)</f>
        <v>510</v>
      </c>
      <c r="Q21">
        <f>VLOOKUP(ROUNDUP(SUM($C$16:$C21),0),'運賃表（距離ごと）'!$B$2:$D$22,3)</f>
        <v>330</v>
      </c>
      <c r="R21">
        <f>VLOOKUP(ROUNDUP(SUM($C$17:$C21),0),'運賃表（距離ごと）'!$B$2:$D$22,3)</f>
        <v>330</v>
      </c>
      <c r="S21">
        <f>VLOOKUP(ROUNDUP(SUM($C$18:$C21),0),'運賃表（距離ごと）'!$B$2:$D$22,3)</f>
        <v>330</v>
      </c>
      <c r="T21">
        <f>VLOOKUP(ROUNDUP(SUM($C$19:$C21),0),'運賃表（距離ごと）'!$B$2:$D$22,3)</f>
        <v>240</v>
      </c>
      <c r="U21">
        <f>VLOOKUP(ROUNDUP(SUM($C$20:$C21),0),'運賃表（距離ごと）'!$B$2:$D$22,3)</f>
        <v>190</v>
      </c>
      <c r="V21">
        <f>VLOOKUP(ROUNDUP(SUM($C$21:$C21),0),'運賃表（距離ごと）'!$B$2:$D$22,3)</f>
        <v>150</v>
      </c>
      <c r="X21">
        <v>190</v>
      </c>
      <c r="Y21">
        <v>210</v>
      </c>
      <c r="Z21">
        <v>330</v>
      </c>
      <c r="AA21">
        <v>330</v>
      </c>
      <c r="AB21">
        <v>510</v>
      </c>
      <c r="AC21">
        <v>510</v>
      </c>
      <c r="AD21">
        <v>590</v>
      </c>
      <c r="AE21">
        <v>680</v>
      </c>
      <c r="AF21">
        <v>680</v>
      </c>
      <c r="AG21">
        <v>770</v>
      </c>
      <c r="AH21">
        <v>860</v>
      </c>
      <c r="AI21">
        <v>990</v>
      </c>
      <c r="AJ21">
        <v>990</v>
      </c>
      <c r="AK21">
        <v>990</v>
      </c>
      <c r="AL21">
        <v>1170</v>
      </c>
      <c r="AM21">
        <v>1170</v>
      </c>
      <c r="AN21">
        <v>1170</v>
      </c>
      <c r="AO21">
        <v>1170</v>
      </c>
      <c r="AP21">
        <v>1340</v>
      </c>
      <c r="AQ21">
        <v>1340</v>
      </c>
      <c r="AR21">
        <v>1340</v>
      </c>
      <c r="AS21">
        <v>1340</v>
      </c>
      <c r="AT21">
        <v>1170</v>
      </c>
      <c r="AU21">
        <v>1340</v>
      </c>
      <c r="AV21">
        <v>1340</v>
      </c>
      <c r="AW21">
        <v>1340</v>
      </c>
      <c r="AX21">
        <v>1340</v>
      </c>
    </row>
    <row r="22" spans="2:50">
      <c r="B22">
        <f>SUM($C$3:C22)</f>
        <v>75.499999999999986</v>
      </c>
      <c r="C22">
        <v>4.0999999999999996</v>
      </c>
      <c r="D22" t="s">
        <v>28</v>
      </c>
      <c r="E22">
        <f>VLOOKUP(ROUNDUP(SUM($C$4:C22),0),'運賃表（距離ごと）'!$B$2:$D$22,3)</f>
        <v>1520</v>
      </c>
      <c r="F22">
        <f>VLOOKUP(ROUNDUP(SUM($C$5:$C22),0),'運賃表（距離ごと）'!$B$2:$D$22,3)</f>
        <v>1340</v>
      </c>
      <c r="G22">
        <f>VLOOKUP(ROUNDUP(SUM($C$6:$C22),0),'運賃表（距離ごと）'!$B$2:$D$22,3)</f>
        <v>1340</v>
      </c>
      <c r="H22">
        <f>VLOOKUP(ROUNDUP(SUM($C$7:$C22),0),'運賃表（距離ごと）'!$B$2:$D$22,3)</f>
        <v>1170</v>
      </c>
      <c r="I22">
        <f>VLOOKUP(ROUNDUP(SUM($C$8:$C22),0),'運賃表（距離ごと）'!$B$2:$D$22,3)</f>
        <v>1170</v>
      </c>
      <c r="J22">
        <f>VLOOKUP(ROUNDUP(SUM($C$9:$C22),0),'運賃表（距離ごと）'!$B$2:$D$22,3)</f>
        <v>1170</v>
      </c>
      <c r="K22">
        <f>VLOOKUP(ROUNDUP(SUM($C$10:$C22),0),'運賃表（距離ごと）'!$B$2:$D$22,3)</f>
        <v>990</v>
      </c>
      <c r="L22">
        <f>VLOOKUP(ROUNDUP(SUM($C$11:$C22),0),'運賃表（距離ごと）'!$B$2:$D$22,3)</f>
        <v>860</v>
      </c>
      <c r="M22">
        <f>VLOOKUP(ROUNDUP(SUM($C$12:$C22),0),'運賃表（距離ごと）'!$B$2:$D$22,3)</f>
        <v>860</v>
      </c>
      <c r="N22">
        <f>VLOOKUP(ROUNDUP(SUM($C$13:$C22),0),'運賃表（距離ごと）'!$B$2:$D$22,3)</f>
        <v>770</v>
      </c>
      <c r="O22">
        <f>VLOOKUP(ROUNDUP(SUM($C$14:$C22),0),'運賃表（距離ごと）'!$B$2:$D$22,3)</f>
        <v>680</v>
      </c>
      <c r="P22">
        <f>VLOOKUP(ROUNDUP(SUM($C$15:$C22),0),'運賃表（距離ごと）'!$B$2:$D$22,3)</f>
        <v>590</v>
      </c>
      <c r="Q22">
        <f>VLOOKUP(ROUNDUP(SUM($C$16:$C22),0),'運賃表（距離ごと）'!$B$2:$D$22,3)</f>
        <v>510</v>
      </c>
      <c r="R22">
        <f>VLOOKUP(ROUNDUP(SUM($C$17:$C22),0),'運賃表（距離ごと）'!$B$2:$D$22,3)</f>
        <v>420</v>
      </c>
      <c r="S22">
        <f>VLOOKUP(ROUNDUP(SUM($C$18:$C22),0),'運賃表（距離ごと）'!$B$2:$D$22,3)</f>
        <v>330</v>
      </c>
      <c r="T22">
        <f>VLOOKUP(ROUNDUP(SUM($C$19:$C22),0),'運賃表（距離ごと）'!$B$2:$D$22,3)</f>
        <v>240</v>
      </c>
      <c r="U22">
        <f>VLOOKUP(ROUNDUP(SUM($C$20:$C22),0),'運賃表（距離ごと）'!$B$2:$D$22,3)</f>
        <v>210</v>
      </c>
      <c r="V22">
        <f>VLOOKUP(ROUNDUP(SUM($C$21:$C22),0),'運賃表（距離ごと）'!$B$2:$D$22,3)</f>
        <v>210</v>
      </c>
      <c r="W22">
        <f>VLOOKUP(ROUNDUP(SUM($C$22:$C22),0),'運賃表（距離ごと）'!$B$2:$D$22,3)</f>
        <v>190</v>
      </c>
      <c r="Y22">
        <v>190</v>
      </c>
      <c r="Z22">
        <v>240</v>
      </c>
      <c r="AA22">
        <v>330</v>
      </c>
      <c r="AB22">
        <v>330</v>
      </c>
      <c r="AC22">
        <v>420</v>
      </c>
      <c r="AD22">
        <v>510</v>
      </c>
      <c r="AE22">
        <v>590</v>
      </c>
      <c r="AF22">
        <v>590</v>
      </c>
      <c r="AG22">
        <v>680</v>
      </c>
      <c r="AH22">
        <v>770</v>
      </c>
      <c r="AI22">
        <v>860</v>
      </c>
      <c r="AJ22">
        <v>990</v>
      </c>
      <c r="AK22">
        <v>990</v>
      </c>
      <c r="AL22">
        <v>990</v>
      </c>
      <c r="AM22">
        <v>1170</v>
      </c>
      <c r="AN22">
        <v>1170</v>
      </c>
      <c r="AO22">
        <v>1170</v>
      </c>
      <c r="AP22">
        <v>1170</v>
      </c>
      <c r="AQ22">
        <v>1170</v>
      </c>
      <c r="AR22">
        <v>1340</v>
      </c>
      <c r="AS22">
        <v>1340</v>
      </c>
      <c r="AT22">
        <v>1170</v>
      </c>
      <c r="AU22">
        <v>1170</v>
      </c>
      <c r="AV22">
        <v>1170</v>
      </c>
      <c r="AW22">
        <v>1340</v>
      </c>
      <c r="AX22">
        <v>1340</v>
      </c>
    </row>
    <row r="23" spans="2:50">
      <c r="B23">
        <f>SUM($C$3:C23)</f>
        <v>80.399999999999991</v>
      </c>
      <c r="C23">
        <v>4.9000000000000004</v>
      </c>
      <c r="D23" t="s">
        <v>50</v>
      </c>
      <c r="E23">
        <f>VLOOKUP(ROUNDUP(SUM($C$4:C23),0),'運賃表（距離ごと）'!$B$2:$D$22,3)</f>
        <v>1520</v>
      </c>
      <c r="F23">
        <f>VLOOKUP(ROUNDUP(SUM($C$5:$C23),0),'運賃表（距離ごと）'!$B$2:$D$22,3)</f>
        <v>1520</v>
      </c>
      <c r="G23">
        <f>VLOOKUP(ROUNDUP(SUM($C$6:$C23),0),'運賃表（距離ごと）'!$B$2:$D$22,3)</f>
        <v>1340</v>
      </c>
      <c r="H23">
        <f>VLOOKUP(ROUNDUP(SUM($C$7:$C23),0),'運賃表（距離ごと）'!$B$2:$D$22,3)</f>
        <v>1340</v>
      </c>
      <c r="I23">
        <f>VLOOKUP(ROUNDUP(SUM($C$8:$C23),0),'運賃表（距離ごと）'!$B$2:$D$22,3)</f>
        <v>1170</v>
      </c>
      <c r="J23">
        <f>VLOOKUP(ROUNDUP(SUM($C$9:$C23),0),'運賃表（距離ごと）'!$B$2:$D$22,3)</f>
        <v>1170</v>
      </c>
      <c r="K23">
        <f>VLOOKUP(ROUNDUP(SUM($C$10:$C23),0),'運賃表（距離ごと）'!$B$2:$D$22,3)</f>
        <v>990</v>
      </c>
      <c r="L23">
        <f>VLOOKUP(ROUNDUP(SUM($C$11:$C23),0),'運賃表（距離ごと）'!$B$2:$D$22,3)</f>
        <v>990</v>
      </c>
      <c r="M23">
        <f>VLOOKUP(ROUNDUP(SUM($C$12:$C23),0),'運賃表（距離ごと）'!$B$2:$D$22,3)</f>
        <v>990</v>
      </c>
      <c r="N23">
        <f>VLOOKUP(ROUNDUP(SUM($C$13:$C23),0),'運賃表（距離ごと）'!$B$2:$D$22,3)</f>
        <v>860</v>
      </c>
      <c r="O23">
        <f>VLOOKUP(ROUNDUP(SUM($C$14:$C23),0),'運賃表（距離ごと）'!$B$2:$D$22,3)</f>
        <v>770</v>
      </c>
      <c r="P23">
        <f>VLOOKUP(ROUNDUP(SUM($C$15:$C23),0),'運賃表（距離ごと）'!$B$2:$D$22,3)</f>
        <v>680</v>
      </c>
      <c r="Q23">
        <f>VLOOKUP(ROUNDUP(SUM($C$16:$C23),0),'運賃表（距離ごと）'!$B$2:$D$22,3)</f>
        <v>590</v>
      </c>
      <c r="R23">
        <f>VLOOKUP(ROUNDUP(SUM($C$17:$C23),0),'運賃表（距離ごと）'!$B$2:$D$22,3)</f>
        <v>510</v>
      </c>
      <c r="S23">
        <f>VLOOKUP(ROUNDUP(SUM($C$18:$C23),0),'運賃表（距離ごと）'!$B$2:$D$22,3)</f>
        <v>510</v>
      </c>
      <c r="T23">
        <f>VLOOKUP(ROUNDUP(SUM($C$19:$C23),0),'運賃表（距離ごと）'!$B$2:$D$22,3)</f>
        <v>330</v>
      </c>
      <c r="U23">
        <f>VLOOKUP(ROUNDUP(SUM($C$20:$C23),0),'運賃表（距離ごと）'!$B$2:$D$22,3)</f>
        <v>240</v>
      </c>
      <c r="V23">
        <f>VLOOKUP(ROUNDUP(SUM($C$21:$C23),0),'運賃表（距離ごと）'!$B$2:$D$22,3)</f>
        <v>240</v>
      </c>
      <c r="W23">
        <f>VLOOKUP(ROUNDUP(SUM($C$22:$C23),0),'運賃表（距離ごと）'!$B$2:$D$22,3)</f>
        <v>210</v>
      </c>
      <c r="X23">
        <f>VLOOKUP(ROUNDUP(SUM($C$23:$C23),0),'運賃表（距離ごと）'!$B$2:$D$22,3)</f>
        <v>190</v>
      </c>
      <c r="Z23">
        <v>210</v>
      </c>
      <c r="AA23">
        <v>240</v>
      </c>
      <c r="AB23">
        <v>240</v>
      </c>
      <c r="AC23">
        <v>330</v>
      </c>
      <c r="AD23">
        <v>420</v>
      </c>
      <c r="AE23">
        <v>510</v>
      </c>
      <c r="AF23">
        <v>510</v>
      </c>
      <c r="AG23">
        <v>590</v>
      </c>
      <c r="AH23">
        <v>680</v>
      </c>
      <c r="AI23">
        <v>770</v>
      </c>
      <c r="AJ23">
        <v>860</v>
      </c>
      <c r="AK23">
        <v>860</v>
      </c>
      <c r="AL23">
        <v>990</v>
      </c>
      <c r="AM23">
        <v>990</v>
      </c>
      <c r="AN23">
        <v>990</v>
      </c>
      <c r="AO23">
        <v>990</v>
      </c>
      <c r="AP23">
        <v>1170</v>
      </c>
      <c r="AQ23">
        <v>1170</v>
      </c>
      <c r="AR23">
        <v>1170</v>
      </c>
      <c r="AS23">
        <v>1170</v>
      </c>
      <c r="AT23">
        <v>990</v>
      </c>
      <c r="AU23">
        <v>1170</v>
      </c>
      <c r="AV23">
        <v>1170</v>
      </c>
      <c r="AW23">
        <v>1170</v>
      </c>
      <c r="AX23">
        <v>1170</v>
      </c>
    </row>
    <row r="24" spans="2:50">
      <c r="B24">
        <f>SUM($C$3:C24)</f>
        <v>86.8</v>
      </c>
      <c r="C24">
        <v>6.4</v>
      </c>
      <c r="D24" t="s">
        <v>56</v>
      </c>
      <c r="E24">
        <f>VLOOKUP(ROUNDUP(SUM($C$4:C24),0),'運賃表（距離ごと）'!$B$2:$D$22,3)</f>
        <v>1690</v>
      </c>
      <c r="F24">
        <f>VLOOKUP(ROUNDUP(SUM($C$5:$C24),0),'運賃表（距離ごと）'!$B$2:$D$22,3)</f>
        <v>1520</v>
      </c>
      <c r="G24">
        <f>VLOOKUP(ROUNDUP(SUM($C$6:$C24),0),'運賃表（距離ごと）'!$B$2:$D$22,3)</f>
        <v>1520</v>
      </c>
      <c r="H24">
        <f>VLOOKUP(ROUNDUP(SUM($C$7:$C24),0),'運賃表（距離ごと）'!$B$2:$D$22,3)</f>
        <v>1520</v>
      </c>
      <c r="I24">
        <f>VLOOKUP(ROUNDUP(SUM($C$8:$C24),0),'運賃表（距離ごと）'!$B$2:$D$22,3)</f>
        <v>1340</v>
      </c>
      <c r="J24">
        <f>VLOOKUP(ROUNDUP(SUM($C$9:$C24),0),'運賃表（距離ごと）'!$B$2:$D$22,3)</f>
        <v>1340</v>
      </c>
      <c r="K24">
        <f>VLOOKUP(ROUNDUP(SUM($C$10:$C24),0),'運賃表（距離ごと）'!$B$2:$D$22,3)</f>
        <v>1170</v>
      </c>
      <c r="L24">
        <f>VLOOKUP(ROUNDUP(SUM($C$11:$C24),0),'運賃表（距離ごと）'!$B$2:$D$22,3)</f>
        <v>1170</v>
      </c>
      <c r="M24">
        <f>VLOOKUP(ROUNDUP(SUM($C$12:$C24),0),'運賃表（距離ごと）'!$B$2:$D$22,3)</f>
        <v>990</v>
      </c>
      <c r="N24">
        <f>VLOOKUP(ROUNDUP(SUM($C$13:$C24),0),'運賃表（距離ごと）'!$B$2:$D$22,3)</f>
        <v>990</v>
      </c>
      <c r="O24">
        <f>VLOOKUP(ROUNDUP(SUM($C$14:$C24),0),'運賃表（距離ごと）'!$B$2:$D$22,3)</f>
        <v>860</v>
      </c>
      <c r="P24">
        <f>VLOOKUP(ROUNDUP(SUM($C$15:$C24),0),'運賃表（距離ごと）'!$B$2:$D$22,3)</f>
        <v>860</v>
      </c>
      <c r="Q24">
        <f>VLOOKUP(ROUNDUP(SUM($C$16:$C24),0),'運賃表（距離ごと）'!$B$2:$D$22,3)</f>
        <v>680</v>
      </c>
      <c r="R24">
        <f>VLOOKUP(ROUNDUP(SUM($C$17:$C24),0),'運賃表（距離ごと）'!$B$2:$D$22,3)</f>
        <v>680</v>
      </c>
      <c r="S24">
        <f>VLOOKUP(ROUNDUP(SUM($C$18:$C24),0),'運賃表（距離ごと）'!$B$2:$D$22,3)</f>
        <v>590</v>
      </c>
      <c r="T24">
        <f>VLOOKUP(ROUNDUP(SUM($C$19:$C24),0),'運賃表（距離ごと）'!$B$2:$D$22,3)</f>
        <v>510</v>
      </c>
      <c r="U24">
        <f>VLOOKUP(ROUNDUP(SUM($C$20:$C24),0),'運賃表（距離ごと）'!$B$2:$D$22,3)</f>
        <v>330</v>
      </c>
      <c r="V24">
        <f>VLOOKUP(ROUNDUP(SUM($C$21:$C24),0),'運賃表（距離ごと）'!$B$2:$D$22,3)</f>
        <v>330</v>
      </c>
      <c r="W24">
        <f>VLOOKUP(ROUNDUP(SUM($C$22:$C24),0),'運賃表（距離ごと）'!$B$2:$D$22,3)</f>
        <v>330</v>
      </c>
      <c r="X24">
        <f>VLOOKUP(ROUNDUP(SUM($C$23:$C24),0),'運賃表（距離ごと）'!$B$2:$D$22,3)</f>
        <v>240</v>
      </c>
      <c r="Y24">
        <f>VLOOKUP(ROUNDUP(SUM($C$24:$C24),0),'運賃表（距離ごと）'!$B$2:$D$22,3)</f>
        <v>210</v>
      </c>
      <c r="AA24">
        <v>190</v>
      </c>
      <c r="AB24">
        <v>210</v>
      </c>
      <c r="AC24">
        <v>240</v>
      </c>
      <c r="AD24">
        <v>240</v>
      </c>
      <c r="AE24">
        <v>330</v>
      </c>
      <c r="AF24">
        <v>420</v>
      </c>
      <c r="AG24">
        <v>510</v>
      </c>
      <c r="AH24">
        <v>510</v>
      </c>
      <c r="AI24">
        <v>680</v>
      </c>
      <c r="AJ24">
        <v>770</v>
      </c>
      <c r="AK24">
        <v>770</v>
      </c>
      <c r="AL24">
        <v>860</v>
      </c>
      <c r="AM24">
        <v>860</v>
      </c>
      <c r="AN24">
        <v>990</v>
      </c>
      <c r="AO24">
        <v>990</v>
      </c>
      <c r="AP24">
        <v>990</v>
      </c>
      <c r="AQ24">
        <v>990</v>
      </c>
      <c r="AR24">
        <v>990</v>
      </c>
      <c r="AS24">
        <v>1170</v>
      </c>
      <c r="AT24">
        <v>990</v>
      </c>
      <c r="AU24">
        <v>990</v>
      </c>
      <c r="AV24">
        <v>990</v>
      </c>
      <c r="AW24">
        <v>990</v>
      </c>
      <c r="AX24">
        <v>990</v>
      </c>
    </row>
    <row r="25" spans="2:50">
      <c r="B25">
        <f>SUM($C$3:C25)</f>
        <v>90.6</v>
      </c>
      <c r="C25">
        <v>3.8</v>
      </c>
      <c r="D25" t="s">
        <v>57</v>
      </c>
      <c r="E25">
        <f>VLOOKUP(ROUNDUP(SUM($C$4:C25),0),'運賃表（距離ごと）'!$B$2:$D$22,3)</f>
        <v>1690</v>
      </c>
      <c r="F25">
        <f>VLOOKUP(ROUNDUP(SUM($C$5:$C25),0),'運賃表（距離ごと）'!$B$2:$D$22,3)</f>
        <v>1690</v>
      </c>
      <c r="G25">
        <f>VLOOKUP(ROUNDUP(SUM($C$6:$C25),0),'運賃表（距離ごと）'!$B$2:$D$22,3)</f>
        <v>1520</v>
      </c>
      <c r="H25">
        <f>VLOOKUP(ROUNDUP(SUM($C$7:$C25),0),'運賃表（距離ごと）'!$B$2:$D$22,3)</f>
        <v>1520</v>
      </c>
      <c r="I25">
        <f>VLOOKUP(ROUNDUP(SUM($C$8:$C25),0),'運賃表（距離ごと）'!$B$2:$D$22,3)</f>
        <v>1520</v>
      </c>
      <c r="J25">
        <f>VLOOKUP(ROUNDUP(SUM($C$9:$C25),0),'運賃表（距離ごと）'!$B$2:$D$22,3)</f>
        <v>1340</v>
      </c>
      <c r="K25">
        <f>VLOOKUP(ROUNDUP(SUM($C$10:$C25),0),'運賃表（距離ごと）'!$B$2:$D$22,3)</f>
        <v>1170</v>
      </c>
      <c r="L25">
        <f>VLOOKUP(ROUNDUP(SUM($C$11:$C25),0),'運賃表（距離ごと）'!$B$2:$D$22,3)</f>
        <v>1170</v>
      </c>
      <c r="M25">
        <f>VLOOKUP(ROUNDUP(SUM($C$12:$C25),0),'運賃表（距離ごと）'!$B$2:$D$22,3)</f>
        <v>1170</v>
      </c>
      <c r="N25">
        <f>VLOOKUP(ROUNDUP(SUM($C$13:$C25),0),'運賃表（距離ごと）'!$B$2:$D$22,3)</f>
        <v>990</v>
      </c>
      <c r="O25">
        <f>VLOOKUP(ROUNDUP(SUM($C$14:$C25),0),'運賃表（距離ごと）'!$B$2:$D$22,3)</f>
        <v>990</v>
      </c>
      <c r="P25">
        <f>VLOOKUP(ROUNDUP(SUM($C$15:$C25),0),'運賃表（距離ごと）'!$B$2:$D$22,3)</f>
        <v>860</v>
      </c>
      <c r="Q25">
        <f>VLOOKUP(ROUNDUP(SUM($C$16:$C25),0),'運賃表（距離ごと）'!$B$2:$D$22,3)</f>
        <v>770</v>
      </c>
      <c r="R25">
        <f>VLOOKUP(ROUNDUP(SUM($C$17:$C25),0),'運賃表（距離ごと）'!$B$2:$D$22,3)</f>
        <v>680</v>
      </c>
      <c r="S25">
        <f>VLOOKUP(ROUNDUP(SUM($C$18:$C25),0),'運賃表（距離ごと）'!$B$2:$D$22,3)</f>
        <v>680</v>
      </c>
      <c r="T25">
        <f>VLOOKUP(ROUNDUP(SUM($C$19:$C25),0),'運賃表（距離ごと）'!$B$2:$D$22,3)</f>
        <v>590</v>
      </c>
      <c r="U25">
        <f>VLOOKUP(ROUNDUP(SUM($C$20:$C25),0),'運賃表（距離ごと）'!$B$2:$D$22,3)</f>
        <v>510</v>
      </c>
      <c r="V25">
        <f>VLOOKUP(ROUNDUP(SUM($C$21:$C25),0),'運賃表（距離ごと）'!$B$2:$D$22,3)</f>
        <v>420</v>
      </c>
      <c r="W25">
        <f>VLOOKUP(ROUNDUP(SUM($C$22:$C25),0),'運賃表（距離ごと）'!$B$2:$D$22,3)</f>
        <v>330</v>
      </c>
      <c r="X25">
        <f>VLOOKUP(ROUNDUP(SUM($C$23:$C25),0),'運賃表（距離ごと）'!$B$2:$D$22,3)</f>
        <v>330</v>
      </c>
      <c r="Y25">
        <f>VLOOKUP(ROUNDUP(SUM($C$24:$C25),0),'運賃表（距離ごと）'!$B$2:$D$22,3)</f>
        <v>240</v>
      </c>
      <c r="Z25">
        <f>VLOOKUP(ROUNDUP(SUM($C$25:$C25),0),'運賃表（距離ごと）'!$B$2:$D$22,3)</f>
        <v>190</v>
      </c>
      <c r="AB25">
        <v>190</v>
      </c>
      <c r="AC25">
        <v>210</v>
      </c>
      <c r="AD25">
        <v>240</v>
      </c>
      <c r="AE25">
        <v>240</v>
      </c>
      <c r="AF25">
        <v>330</v>
      </c>
      <c r="AG25">
        <v>330</v>
      </c>
      <c r="AH25">
        <v>420</v>
      </c>
      <c r="AI25">
        <v>590</v>
      </c>
      <c r="AJ25">
        <v>680</v>
      </c>
      <c r="AK25">
        <v>680</v>
      </c>
      <c r="AL25">
        <v>770</v>
      </c>
      <c r="AM25">
        <v>860</v>
      </c>
      <c r="AN25">
        <v>860</v>
      </c>
      <c r="AO25">
        <v>860</v>
      </c>
      <c r="AP25">
        <v>860</v>
      </c>
      <c r="AQ25">
        <v>990</v>
      </c>
      <c r="AR25">
        <v>990</v>
      </c>
      <c r="AS25">
        <v>990</v>
      </c>
      <c r="AT25">
        <v>860</v>
      </c>
      <c r="AU25">
        <v>860</v>
      </c>
      <c r="AV25">
        <v>990</v>
      </c>
      <c r="AW25">
        <v>990</v>
      </c>
      <c r="AX25">
        <v>990</v>
      </c>
    </row>
    <row r="26" spans="2:50">
      <c r="B26">
        <f>SUM($C$3:C26)</f>
        <v>95.1</v>
      </c>
      <c r="C26">
        <v>4.5</v>
      </c>
      <c r="D26" t="s">
        <v>52</v>
      </c>
      <c r="E26">
        <f>VLOOKUP(ROUNDUP(SUM($C$4:C26),0),'運賃表（距離ごと）'!$B$2:$D$22,3)</f>
        <v>1880</v>
      </c>
      <c r="F26">
        <f>VLOOKUP(ROUNDUP(SUM($C$5:$C26),0),'運賃表（距離ごと）'!$B$2:$D$22,3)</f>
        <v>1690</v>
      </c>
      <c r="G26">
        <f>VLOOKUP(ROUNDUP(SUM($C$6:$C26),0),'運賃表（距離ごと）'!$B$2:$D$22,3)</f>
        <v>1690</v>
      </c>
      <c r="H26">
        <f>VLOOKUP(ROUNDUP(SUM($C$7:$C26),0),'運賃表（距離ごと）'!$B$2:$D$22,3)</f>
        <v>1520</v>
      </c>
      <c r="I26">
        <f>VLOOKUP(ROUNDUP(SUM($C$8:$C26),0),'運賃表（距離ごと）'!$B$2:$D$22,3)</f>
        <v>1520</v>
      </c>
      <c r="J26">
        <f>VLOOKUP(ROUNDUP(SUM($C$9:$C26),0),'運賃表（距離ごと）'!$B$2:$D$22,3)</f>
        <v>1520</v>
      </c>
      <c r="K26">
        <f>VLOOKUP(ROUNDUP(SUM($C$10:$C26),0),'運賃表（距離ごと）'!$B$2:$D$22,3)</f>
        <v>1340</v>
      </c>
      <c r="L26">
        <f>VLOOKUP(ROUNDUP(SUM($C$11:$C26),0),'運賃表（距離ごと）'!$B$2:$D$22,3)</f>
        <v>1340</v>
      </c>
      <c r="M26">
        <f>VLOOKUP(ROUNDUP(SUM($C$12:$C26),0),'運賃表（距離ごと）'!$B$2:$D$22,3)</f>
        <v>1170</v>
      </c>
      <c r="N26">
        <f>VLOOKUP(ROUNDUP(SUM($C$13:$C26),0),'運賃表（距離ごと）'!$B$2:$D$22,3)</f>
        <v>1170</v>
      </c>
      <c r="O26">
        <f>VLOOKUP(ROUNDUP(SUM($C$14:$C26),0),'運賃表（距離ごと）'!$B$2:$D$22,3)</f>
        <v>990</v>
      </c>
      <c r="P26">
        <f>VLOOKUP(ROUNDUP(SUM($C$15:$C26),0),'運賃表（距離ごと）'!$B$2:$D$22,3)</f>
        <v>990</v>
      </c>
      <c r="Q26">
        <f>VLOOKUP(ROUNDUP(SUM($C$16:$C26),0),'運賃表（距離ごと）'!$B$2:$D$22,3)</f>
        <v>860</v>
      </c>
      <c r="R26">
        <f>VLOOKUP(ROUNDUP(SUM($C$17:$C26),0),'運賃表（距離ごと）'!$B$2:$D$22,3)</f>
        <v>860</v>
      </c>
      <c r="S26">
        <f>VLOOKUP(ROUNDUP(SUM($C$18:$C26),0),'運賃表（距離ごと）'!$B$2:$D$22,3)</f>
        <v>770</v>
      </c>
      <c r="T26">
        <f>VLOOKUP(ROUNDUP(SUM($C$19:$C26),0),'運賃表（距離ごと）'!$B$2:$D$22,3)</f>
        <v>680</v>
      </c>
      <c r="U26">
        <f>VLOOKUP(ROUNDUP(SUM($C$20:$C26),0),'運賃表（距離ごと）'!$B$2:$D$22,3)</f>
        <v>510</v>
      </c>
      <c r="V26">
        <f>VLOOKUP(ROUNDUP(SUM($C$21:$C26),0),'運賃表（距離ごと）'!$B$2:$D$22,3)</f>
        <v>510</v>
      </c>
      <c r="W26">
        <f>VLOOKUP(ROUNDUP(SUM($C$22:$C26),0),'運賃表（距離ごと）'!$B$2:$D$22,3)</f>
        <v>510</v>
      </c>
      <c r="X26">
        <f>VLOOKUP(ROUNDUP(SUM($C$23:$C26),0),'運賃表（距離ごと）'!$B$2:$D$22,3)</f>
        <v>330</v>
      </c>
      <c r="Y26">
        <f>VLOOKUP(ROUNDUP(SUM($C$24:$C26),0),'運賃表（距離ごと）'!$B$2:$D$22,3)</f>
        <v>240</v>
      </c>
      <c r="Z26">
        <f>VLOOKUP(ROUNDUP(SUM($C$25:$C26),0),'運賃表（距離ごと）'!$B$2:$D$22,3)</f>
        <v>210</v>
      </c>
      <c r="AA26">
        <f>VLOOKUP(ROUNDUP(SUM($C$26:$C26),0),'運賃表（距離ごと）'!$B$2:$D$22,3)</f>
        <v>190</v>
      </c>
      <c r="AC26">
        <v>190</v>
      </c>
      <c r="AD26">
        <v>210</v>
      </c>
      <c r="AE26">
        <v>210</v>
      </c>
      <c r="AF26">
        <v>240</v>
      </c>
      <c r="AG26">
        <v>240</v>
      </c>
      <c r="AH26">
        <v>330</v>
      </c>
      <c r="AI26">
        <v>510</v>
      </c>
      <c r="AJ26">
        <v>590</v>
      </c>
      <c r="AK26">
        <v>590</v>
      </c>
      <c r="AL26">
        <v>680</v>
      </c>
      <c r="AM26">
        <v>770</v>
      </c>
      <c r="AN26">
        <v>770</v>
      </c>
      <c r="AO26">
        <v>770</v>
      </c>
      <c r="AP26">
        <v>770</v>
      </c>
      <c r="AQ26">
        <v>860</v>
      </c>
      <c r="AR26">
        <v>860</v>
      </c>
      <c r="AS26">
        <v>990</v>
      </c>
      <c r="AT26">
        <v>770</v>
      </c>
      <c r="AU26">
        <v>770</v>
      </c>
      <c r="AV26">
        <v>860</v>
      </c>
      <c r="AW26">
        <v>860</v>
      </c>
      <c r="AX26">
        <v>990</v>
      </c>
    </row>
    <row r="27" spans="2:50">
      <c r="B27">
        <f>SUM($C$3:C27)</f>
        <v>98.3</v>
      </c>
      <c r="C27">
        <v>3.2</v>
      </c>
      <c r="D27" t="s">
        <v>43</v>
      </c>
      <c r="E27">
        <f>VLOOKUP(ROUNDUP(SUM($C$4:C27),0),'運賃表（距離ごと）'!$B$2:$D$22,3)</f>
        <v>1880</v>
      </c>
      <c r="F27">
        <f>VLOOKUP(ROUNDUP(SUM($C$5:$C27),0),'運賃表（距離ごと）'!$B$2:$D$22,3)</f>
        <v>1880</v>
      </c>
      <c r="G27">
        <f>VLOOKUP(ROUNDUP(SUM($C$6:$C27),0),'運賃表（距離ごと）'!$B$2:$D$22,3)</f>
        <v>1690</v>
      </c>
      <c r="H27">
        <f>VLOOKUP(ROUNDUP(SUM($C$7:$C27),0),'運賃表（距離ごと）'!$B$2:$D$22,3)</f>
        <v>1690</v>
      </c>
      <c r="I27">
        <f>VLOOKUP(ROUNDUP(SUM($C$8:$C27),0),'運賃表（距離ごと）'!$B$2:$D$22,3)</f>
        <v>1520</v>
      </c>
      <c r="J27">
        <f>VLOOKUP(ROUNDUP(SUM($C$9:$C27),0),'運賃表（距離ごと）'!$B$2:$D$22,3)</f>
        <v>1520</v>
      </c>
      <c r="K27">
        <f>VLOOKUP(ROUNDUP(SUM($C$10:$C27),0),'運賃表（距離ごと）'!$B$2:$D$22,3)</f>
        <v>1340</v>
      </c>
      <c r="L27">
        <f>VLOOKUP(ROUNDUP(SUM($C$11:$C27),0),'運賃表（距離ごと）'!$B$2:$D$22,3)</f>
        <v>1340</v>
      </c>
      <c r="M27">
        <f>VLOOKUP(ROUNDUP(SUM($C$12:$C27),0),'運賃表（距離ごと）'!$B$2:$D$22,3)</f>
        <v>1340</v>
      </c>
      <c r="N27">
        <f>VLOOKUP(ROUNDUP(SUM($C$13:$C27),0),'運賃表（距離ごと）'!$B$2:$D$22,3)</f>
        <v>1170</v>
      </c>
      <c r="O27">
        <f>VLOOKUP(ROUNDUP(SUM($C$14:$C27),0),'運賃表（距離ごと）'!$B$2:$D$22,3)</f>
        <v>1170</v>
      </c>
      <c r="P27">
        <f>VLOOKUP(ROUNDUP(SUM($C$15:$C27),0),'運賃表（距離ごと）'!$B$2:$D$22,3)</f>
        <v>990</v>
      </c>
      <c r="Q27">
        <f>VLOOKUP(ROUNDUP(SUM($C$16:$C27),0),'運賃表（距離ごと）'!$B$2:$D$22,3)</f>
        <v>990</v>
      </c>
      <c r="R27">
        <f>VLOOKUP(ROUNDUP(SUM($C$17:$C27),0),'運賃表（距離ごと）'!$B$2:$D$22,3)</f>
        <v>860</v>
      </c>
      <c r="S27">
        <f>VLOOKUP(ROUNDUP(SUM($C$18:$C27),0),'運賃表（距離ごと）'!$B$2:$D$22,3)</f>
        <v>860</v>
      </c>
      <c r="T27">
        <f>VLOOKUP(ROUNDUP(SUM($C$19:$C27),0),'運賃表（距離ごと）'!$B$2:$D$22,3)</f>
        <v>770</v>
      </c>
      <c r="U27">
        <f>VLOOKUP(ROUNDUP(SUM($C$20:$C27),0),'運賃表（距離ごと）'!$B$2:$D$22,3)</f>
        <v>590</v>
      </c>
      <c r="V27">
        <f>VLOOKUP(ROUNDUP(SUM($C$21:$C27),0),'運賃表（距離ごと）'!$B$2:$D$22,3)</f>
        <v>590</v>
      </c>
      <c r="W27">
        <f>VLOOKUP(ROUNDUP(SUM($C$22:$C27),0),'運賃表（距離ごと）'!$B$2:$D$22,3)</f>
        <v>510</v>
      </c>
      <c r="X27">
        <f>VLOOKUP(ROUNDUP(SUM($C$23:$C27),0),'運賃表（距離ごと）'!$B$2:$D$22,3)</f>
        <v>420</v>
      </c>
      <c r="Y27">
        <f>VLOOKUP(ROUNDUP(SUM($C$24:$C27),0),'運賃表（距離ごと）'!$B$2:$D$22,3)</f>
        <v>330</v>
      </c>
      <c r="Z27">
        <f>VLOOKUP(ROUNDUP(SUM($C$25:$C27),0),'運賃表（距離ごと）'!$B$2:$D$22,3)</f>
        <v>240</v>
      </c>
      <c r="AA27">
        <f>VLOOKUP(ROUNDUP(SUM($C$26:$C27),0),'運賃表（距離ごと）'!$B$2:$D$22,3)</f>
        <v>210</v>
      </c>
      <c r="AB27">
        <f>VLOOKUP(ROUNDUP(SUM($C$27:$C27),0),'運賃表（距離ごと）'!$B$2:$D$22,3)</f>
        <v>190</v>
      </c>
      <c r="AD27">
        <v>190</v>
      </c>
      <c r="AE27">
        <v>210</v>
      </c>
      <c r="AF27">
        <v>210</v>
      </c>
      <c r="AG27">
        <v>240</v>
      </c>
      <c r="AH27">
        <v>330</v>
      </c>
      <c r="AI27">
        <v>420</v>
      </c>
      <c r="AJ27">
        <v>510</v>
      </c>
      <c r="AK27">
        <v>510</v>
      </c>
      <c r="AL27">
        <v>590</v>
      </c>
      <c r="AM27">
        <v>680</v>
      </c>
      <c r="AN27">
        <v>680</v>
      </c>
      <c r="AO27">
        <v>680</v>
      </c>
      <c r="AP27">
        <v>770</v>
      </c>
      <c r="AQ27">
        <v>770</v>
      </c>
      <c r="AR27">
        <v>860</v>
      </c>
      <c r="AS27">
        <v>860</v>
      </c>
      <c r="AT27">
        <v>680</v>
      </c>
      <c r="AU27">
        <v>770</v>
      </c>
      <c r="AV27">
        <v>770</v>
      </c>
      <c r="AW27">
        <v>860</v>
      </c>
      <c r="AX27">
        <v>860</v>
      </c>
    </row>
    <row r="28" spans="2:50">
      <c r="B28">
        <f>SUM($C$3:C28)</f>
        <v>101.7</v>
      </c>
      <c r="C28">
        <v>3.4</v>
      </c>
      <c r="D28" t="s">
        <v>58</v>
      </c>
      <c r="E28">
        <f>VLOOKUP(ROUNDUP(SUM($C$4:C28),0),'運賃表（距離ごと）'!$B$2:$D$22,3)</f>
        <v>1980</v>
      </c>
      <c r="F28">
        <f>VLOOKUP(ROUNDUP(SUM($C$5:$C28),0),'運賃表（距離ごと）'!$B$2:$D$22,3)</f>
        <v>1880</v>
      </c>
      <c r="G28">
        <f>VLOOKUP(ROUNDUP(SUM($C$6:$C28),0),'運賃表（距離ごと）'!$B$2:$D$22,3)</f>
        <v>1880</v>
      </c>
      <c r="H28">
        <f>VLOOKUP(ROUNDUP(SUM($C$7:$C28),0),'運賃表（距離ごと）'!$B$2:$D$22,3)</f>
        <v>1690</v>
      </c>
      <c r="I28">
        <f>VLOOKUP(ROUNDUP(SUM($C$8:$C28),0),'運賃表（距離ごと）'!$B$2:$D$22,3)</f>
        <v>1690</v>
      </c>
      <c r="J28">
        <f>VLOOKUP(ROUNDUP(SUM($C$9:$C28),0),'運賃表（距離ごと）'!$B$2:$D$22,3)</f>
        <v>1520</v>
      </c>
      <c r="K28">
        <f>VLOOKUP(ROUNDUP(SUM($C$10:$C28),0),'運賃表（距離ごと）'!$B$2:$D$22,3)</f>
        <v>1520</v>
      </c>
      <c r="L28">
        <f>VLOOKUP(ROUNDUP(SUM($C$11:$C28),0),'運賃表（距離ごと）'!$B$2:$D$22,3)</f>
        <v>1340</v>
      </c>
      <c r="M28">
        <f>VLOOKUP(ROUNDUP(SUM($C$12:$C28),0),'運賃表（距離ごと）'!$B$2:$D$22,3)</f>
        <v>1340</v>
      </c>
      <c r="N28">
        <f>VLOOKUP(ROUNDUP(SUM($C$13:$C28),0),'運賃表（距離ごと）'!$B$2:$D$22,3)</f>
        <v>1340</v>
      </c>
      <c r="O28">
        <f>VLOOKUP(ROUNDUP(SUM($C$14:$C28),0),'運賃表（距離ごと）'!$B$2:$D$22,3)</f>
        <v>1170</v>
      </c>
      <c r="P28">
        <f>VLOOKUP(ROUNDUP(SUM($C$15:$C28),0),'運賃表（距離ごと）'!$B$2:$D$22,3)</f>
        <v>1170</v>
      </c>
      <c r="Q28">
        <f>VLOOKUP(ROUNDUP(SUM($C$16:$C28),0),'運賃表（距離ごと）'!$B$2:$D$22,3)</f>
        <v>990</v>
      </c>
      <c r="R28">
        <f>VLOOKUP(ROUNDUP(SUM($C$17:$C28),0),'運賃表（距離ごと）'!$B$2:$D$22,3)</f>
        <v>990</v>
      </c>
      <c r="S28">
        <f>VLOOKUP(ROUNDUP(SUM($C$18:$C28),0),'運賃表（距離ごと）'!$B$2:$D$22,3)</f>
        <v>860</v>
      </c>
      <c r="T28">
        <f>VLOOKUP(ROUNDUP(SUM($C$19:$C28),0),'運賃表（距離ごと）'!$B$2:$D$22,3)</f>
        <v>770</v>
      </c>
      <c r="U28">
        <f>VLOOKUP(ROUNDUP(SUM($C$20:$C28),0),'運賃表（距離ごと）'!$B$2:$D$22,3)</f>
        <v>680</v>
      </c>
      <c r="V28">
        <f>VLOOKUP(ROUNDUP(SUM($C$21:$C28),0),'運賃表（距離ごと）'!$B$2:$D$22,3)</f>
        <v>680</v>
      </c>
      <c r="W28">
        <f>VLOOKUP(ROUNDUP(SUM($C$22:$C28),0),'運賃表（距離ごと）'!$B$2:$D$22,3)</f>
        <v>590</v>
      </c>
      <c r="X28">
        <f>VLOOKUP(ROUNDUP(SUM($C$23:$C28),0),'運賃表（距離ごと）'!$B$2:$D$22,3)</f>
        <v>510</v>
      </c>
      <c r="Y28">
        <f>VLOOKUP(ROUNDUP(SUM($C$24:$C28),0),'運賃表（距離ごと）'!$B$2:$D$22,3)</f>
        <v>420</v>
      </c>
      <c r="Z28">
        <f>VLOOKUP(ROUNDUP(SUM($C$25:$C28),0),'運賃表（距離ごと）'!$B$2:$D$22,3)</f>
        <v>240</v>
      </c>
      <c r="AA28">
        <f>VLOOKUP(ROUNDUP(SUM($C$26:$C28),0),'運賃表（距離ごと）'!$B$2:$D$22,3)</f>
        <v>240</v>
      </c>
      <c r="AB28">
        <f>VLOOKUP(ROUNDUP(SUM($C$27:$C28),0),'運賃表（距離ごと）'!$B$2:$D$22,3)</f>
        <v>210</v>
      </c>
      <c r="AC28">
        <f>VLOOKUP(ROUNDUP(SUM($C$28:$C28),0),'運賃表（距離ごと）'!$B$2:$D$22,3)</f>
        <v>190</v>
      </c>
      <c r="AE28">
        <v>150</v>
      </c>
      <c r="AF28">
        <v>190</v>
      </c>
      <c r="AG28">
        <v>210</v>
      </c>
      <c r="AH28">
        <v>240</v>
      </c>
      <c r="AI28">
        <v>330</v>
      </c>
      <c r="AJ28">
        <v>420</v>
      </c>
      <c r="AK28">
        <v>510</v>
      </c>
      <c r="AL28">
        <v>510</v>
      </c>
      <c r="AM28">
        <v>590</v>
      </c>
      <c r="AN28">
        <v>590</v>
      </c>
      <c r="AO28">
        <v>680</v>
      </c>
      <c r="AP28">
        <v>680</v>
      </c>
      <c r="AQ28">
        <v>680</v>
      </c>
      <c r="AR28">
        <v>770</v>
      </c>
      <c r="AS28">
        <v>770</v>
      </c>
      <c r="AT28">
        <v>680</v>
      </c>
      <c r="AU28">
        <v>680</v>
      </c>
      <c r="AV28">
        <v>770</v>
      </c>
      <c r="AW28">
        <v>770</v>
      </c>
      <c r="AX28">
        <v>770</v>
      </c>
    </row>
    <row r="29" spans="2:50">
      <c r="B29">
        <f>SUM($C$3:C29)</f>
        <v>104.5</v>
      </c>
      <c r="C29">
        <v>2.8</v>
      </c>
      <c r="D29" t="s">
        <v>27</v>
      </c>
      <c r="E29">
        <f>VLOOKUP(ROUNDUP(SUM($C$4:C29),0),'運賃表（距離ごと）'!$B$2:$D$22,3)</f>
        <v>1980</v>
      </c>
      <c r="F29">
        <f>VLOOKUP(ROUNDUP(SUM($C$5:$C29),0),'運賃表（距離ごと）'!$B$2:$D$22,3)</f>
        <v>1880</v>
      </c>
      <c r="G29">
        <f>VLOOKUP(ROUNDUP(SUM($C$6:$C29),0),'運賃表（距離ごと）'!$B$2:$D$22,3)</f>
        <v>1880</v>
      </c>
      <c r="H29">
        <f>VLOOKUP(ROUNDUP(SUM($C$7:$C29),0),'運賃表（距離ごと）'!$B$2:$D$22,3)</f>
        <v>1690</v>
      </c>
      <c r="I29">
        <f>VLOOKUP(ROUNDUP(SUM($C$8:$C29),0),'運賃表（距離ごと）'!$B$2:$D$22,3)</f>
        <v>1690</v>
      </c>
      <c r="J29">
        <f>VLOOKUP(ROUNDUP(SUM($C$9:$C29),0),'運賃表（距離ごと）'!$B$2:$D$22,3)</f>
        <v>1690</v>
      </c>
      <c r="K29">
        <f>VLOOKUP(ROUNDUP(SUM($C$10:$C29),0),'運賃表（距離ごと）'!$B$2:$D$22,3)</f>
        <v>1520</v>
      </c>
      <c r="L29">
        <f>VLOOKUP(ROUNDUP(SUM($C$11:$C29),0),'運賃表（距離ごと）'!$B$2:$D$22,3)</f>
        <v>1520</v>
      </c>
      <c r="M29">
        <f>VLOOKUP(ROUNDUP(SUM($C$12:$C29),0),'運賃表（距離ごと）'!$B$2:$D$22,3)</f>
        <v>1340</v>
      </c>
      <c r="N29">
        <f>VLOOKUP(ROUNDUP(SUM($C$13:$C29),0),'運賃表（距離ごと）'!$B$2:$D$22,3)</f>
        <v>1340</v>
      </c>
      <c r="O29">
        <f>VLOOKUP(ROUNDUP(SUM($C$14:$C29),0),'運賃表（距離ごと）'!$B$2:$D$22,3)</f>
        <v>1170</v>
      </c>
      <c r="P29">
        <f>VLOOKUP(ROUNDUP(SUM($C$15:$C29),0),'運賃表（距離ごと）'!$B$2:$D$22,3)</f>
        <v>1170</v>
      </c>
      <c r="Q29">
        <f>VLOOKUP(ROUNDUP(SUM($C$16:$C29),0),'運賃表（距離ごと）'!$B$2:$D$22,3)</f>
        <v>990</v>
      </c>
      <c r="R29">
        <f>VLOOKUP(ROUNDUP(SUM($C$17:$C29),0),'運賃表（距離ごと）'!$B$2:$D$22,3)</f>
        <v>990</v>
      </c>
      <c r="S29">
        <f>VLOOKUP(ROUNDUP(SUM($C$18:$C29),0),'運賃表（距離ごと）'!$B$2:$D$22,3)</f>
        <v>990</v>
      </c>
      <c r="T29">
        <f>VLOOKUP(ROUNDUP(SUM($C$19:$C29),0),'運賃表（距離ごと）'!$B$2:$D$22,3)</f>
        <v>860</v>
      </c>
      <c r="U29">
        <f>VLOOKUP(ROUNDUP(SUM($C$20:$C29),0),'運賃表（距離ごと）'!$B$2:$D$22,3)</f>
        <v>680</v>
      </c>
      <c r="V29">
        <f>VLOOKUP(ROUNDUP(SUM($C$21:$C29),0),'運賃表（距離ごと）'!$B$2:$D$22,3)</f>
        <v>680</v>
      </c>
      <c r="W29">
        <f>VLOOKUP(ROUNDUP(SUM($C$22:$C29),0),'運賃表（距離ごと）'!$B$2:$D$22,3)</f>
        <v>680</v>
      </c>
      <c r="X29">
        <f>VLOOKUP(ROUNDUP(SUM($C$23:$C29),0),'運賃表（距離ごと）'!$B$2:$D$22,3)</f>
        <v>590</v>
      </c>
      <c r="Y29">
        <f>VLOOKUP(ROUNDUP(SUM($C$24:$C29),0),'運賃表（距離ごと）'!$B$2:$D$22,3)</f>
        <v>510</v>
      </c>
      <c r="Z29">
        <f>VLOOKUP(ROUNDUP(SUM($C$25:$C29),0),'運賃表（距離ごと）'!$B$2:$D$22,3)</f>
        <v>330</v>
      </c>
      <c r="AA29">
        <f>VLOOKUP(ROUNDUP(SUM($C$26:$C29),0),'運賃表（距離ごと）'!$B$2:$D$22,3)</f>
        <v>240</v>
      </c>
      <c r="AB29">
        <f>VLOOKUP(ROUNDUP(SUM($C$27:$C29),0),'運賃表（距離ごと）'!$B$2:$D$22,3)</f>
        <v>210</v>
      </c>
      <c r="AC29">
        <f>VLOOKUP(ROUNDUP(SUM($C$28:$C29),0),'運賃表（距離ごと）'!$B$2:$D$22,3)</f>
        <v>210</v>
      </c>
      <c r="AD29">
        <f>VLOOKUP(ROUNDUP(SUM($C$29:$C29),0),'運賃表（距離ごと）'!$B$2:$D$22,3)</f>
        <v>150</v>
      </c>
      <c r="AF29">
        <v>150</v>
      </c>
      <c r="AG29">
        <v>190</v>
      </c>
      <c r="AH29">
        <v>210</v>
      </c>
      <c r="AI29">
        <v>240</v>
      </c>
      <c r="AJ29">
        <v>330</v>
      </c>
      <c r="AK29">
        <v>420</v>
      </c>
      <c r="AL29">
        <v>510</v>
      </c>
      <c r="AM29">
        <v>510</v>
      </c>
      <c r="AN29">
        <v>590</v>
      </c>
      <c r="AO29">
        <v>590</v>
      </c>
      <c r="AP29">
        <v>590</v>
      </c>
      <c r="AQ29">
        <v>680</v>
      </c>
      <c r="AR29">
        <v>680</v>
      </c>
      <c r="AS29">
        <v>770</v>
      </c>
      <c r="AT29">
        <v>590</v>
      </c>
      <c r="AU29">
        <v>590</v>
      </c>
      <c r="AV29">
        <v>680</v>
      </c>
      <c r="AW29">
        <v>680</v>
      </c>
      <c r="AX29">
        <v>770</v>
      </c>
    </row>
    <row r="30" spans="2:50">
      <c r="B30">
        <f>SUM($C$3:C30)</f>
        <v>107.2</v>
      </c>
      <c r="C30">
        <v>2.7</v>
      </c>
      <c r="D30" t="s">
        <v>59</v>
      </c>
      <c r="E30">
        <f>VLOOKUP(ROUNDUP(SUM($C$4:C30),0),'運賃表（距離ごと）'!$B$2:$D$22,3)</f>
        <v>1980</v>
      </c>
      <c r="F30">
        <f>VLOOKUP(ROUNDUP(SUM($C$5:$C30),0),'運賃表（距離ごと）'!$B$2:$D$22,3)</f>
        <v>1980</v>
      </c>
      <c r="G30">
        <f>VLOOKUP(ROUNDUP(SUM($C$6:$C30),0),'運賃表（距離ごと）'!$B$2:$D$22,3)</f>
        <v>1880</v>
      </c>
      <c r="H30">
        <f>VLOOKUP(ROUNDUP(SUM($C$7:$C30),0),'運賃表（距離ごと）'!$B$2:$D$22,3)</f>
        <v>1880</v>
      </c>
      <c r="I30">
        <f>VLOOKUP(ROUNDUP(SUM($C$8:$C30),0),'運賃表（距離ごと）'!$B$2:$D$22,3)</f>
        <v>1690</v>
      </c>
      <c r="J30">
        <f>VLOOKUP(ROUNDUP(SUM($C$9:$C30),0),'運賃表（距離ごと）'!$B$2:$D$22,3)</f>
        <v>1690</v>
      </c>
      <c r="K30">
        <f>VLOOKUP(ROUNDUP(SUM($C$10:$C30),0),'運賃表（距離ごと）'!$B$2:$D$22,3)</f>
        <v>1520</v>
      </c>
      <c r="L30">
        <f>VLOOKUP(ROUNDUP(SUM($C$11:$C30),0),'運賃表（距離ごと）'!$B$2:$D$22,3)</f>
        <v>1520</v>
      </c>
      <c r="M30">
        <f>VLOOKUP(ROUNDUP(SUM($C$12:$C30),0),'運賃表（距離ごと）'!$B$2:$D$22,3)</f>
        <v>1520</v>
      </c>
      <c r="N30">
        <f>VLOOKUP(ROUNDUP(SUM($C$13:$C30),0),'運賃表（距離ごと）'!$B$2:$D$22,3)</f>
        <v>1340</v>
      </c>
      <c r="O30">
        <f>VLOOKUP(ROUNDUP(SUM($C$14:$C30),0),'運賃表（距離ごと）'!$B$2:$D$22,3)</f>
        <v>1340</v>
      </c>
      <c r="P30">
        <f>VLOOKUP(ROUNDUP(SUM($C$15:$C30),0),'運賃表（距離ごと）'!$B$2:$D$22,3)</f>
        <v>1170</v>
      </c>
      <c r="Q30">
        <f>VLOOKUP(ROUNDUP(SUM($C$16:$C30),0),'運賃表（距離ごと）'!$B$2:$D$22,3)</f>
        <v>1170</v>
      </c>
      <c r="R30">
        <f>VLOOKUP(ROUNDUP(SUM($C$17:$C30),0),'運賃表（距離ごと）'!$B$2:$D$22,3)</f>
        <v>990</v>
      </c>
      <c r="S30">
        <f>VLOOKUP(ROUNDUP(SUM($C$18:$C30),0),'運賃表（距離ごと）'!$B$2:$D$22,3)</f>
        <v>990</v>
      </c>
      <c r="T30">
        <f>VLOOKUP(ROUNDUP(SUM($C$19:$C30),0),'運賃表（距離ごと）'!$B$2:$D$22,3)</f>
        <v>990</v>
      </c>
      <c r="U30">
        <f>VLOOKUP(ROUNDUP(SUM($C$20:$C30),0),'運賃表（距離ごと）'!$B$2:$D$22,3)</f>
        <v>770</v>
      </c>
      <c r="V30">
        <f>VLOOKUP(ROUNDUP(SUM($C$21:$C30),0),'運賃表（距離ごと）'!$B$2:$D$22,3)</f>
        <v>770</v>
      </c>
      <c r="W30">
        <f>VLOOKUP(ROUNDUP(SUM($C$22:$C30),0),'運賃表（距離ごと）'!$B$2:$D$22,3)</f>
        <v>680</v>
      </c>
      <c r="X30">
        <f>VLOOKUP(ROUNDUP(SUM($C$23:$C30),0),'運賃表（距離ごと）'!$B$2:$D$22,3)</f>
        <v>590</v>
      </c>
      <c r="Y30">
        <f>VLOOKUP(ROUNDUP(SUM($C$24:$C30),0),'運賃表（距離ごと）'!$B$2:$D$22,3)</f>
        <v>510</v>
      </c>
      <c r="Z30">
        <f>VLOOKUP(ROUNDUP(SUM($C$25:$C30),0),'運賃表（距離ごと）'!$B$2:$D$22,3)</f>
        <v>420</v>
      </c>
      <c r="AA30">
        <f>VLOOKUP(ROUNDUP(SUM($C$26:$C30),0),'運賃表（距離ごと）'!$B$2:$D$22,3)</f>
        <v>330</v>
      </c>
      <c r="AB30">
        <f>VLOOKUP(ROUNDUP(SUM($C$27:$C30),0),'運賃表（距離ごと）'!$B$2:$D$22,3)</f>
        <v>240</v>
      </c>
      <c r="AC30">
        <f>VLOOKUP(ROUNDUP(SUM($C$28:$C30),0),'運賃表（距離ごと）'!$B$2:$D$22,3)</f>
        <v>210</v>
      </c>
      <c r="AD30">
        <f>VLOOKUP(ROUNDUP(SUM($C$29:$C30),0),'運賃表（距離ごと）'!$B$2:$D$22,3)</f>
        <v>190</v>
      </c>
      <c r="AE30">
        <f>VLOOKUP(ROUNDUP(SUM($C$30:$C30),0),'運賃表（距離ごと）'!$B$2:$D$22,3)</f>
        <v>150</v>
      </c>
      <c r="AG30">
        <v>150</v>
      </c>
      <c r="AH30">
        <v>210</v>
      </c>
      <c r="AI30">
        <v>240</v>
      </c>
      <c r="AJ30">
        <v>330</v>
      </c>
      <c r="AK30">
        <v>330</v>
      </c>
      <c r="AL30">
        <v>420</v>
      </c>
      <c r="AM30">
        <v>510</v>
      </c>
      <c r="AN30">
        <v>510</v>
      </c>
      <c r="AO30">
        <v>510</v>
      </c>
      <c r="AP30">
        <v>590</v>
      </c>
      <c r="AQ30">
        <v>590</v>
      </c>
      <c r="AR30">
        <v>680</v>
      </c>
      <c r="AS30">
        <v>680</v>
      </c>
      <c r="AT30">
        <v>510</v>
      </c>
      <c r="AU30">
        <v>590</v>
      </c>
      <c r="AV30">
        <v>590</v>
      </c>
      <c r="AW30">
        <v>680</v>
      </c>
      <c r="AX30">
        <v>680</v>
      </c>
    </row>
    <row r="31" spans="2:50">
      <c r="B31">
        <f>SUM($C$3:C31)</f>
        <v>109.9</v>
      </c>
      <c r="C31">
        <v>2.7</v>
      </c>
      <c r="D31" t="s">
        <v>60</v>
      </c>
      <c r="E31">
        <f>VLOOKUP(ROUNDUP(SUM($C$4:C31),0),'運賃表（距離ごと）'!$B$2:$D$22,3)</f>
        <v>1980</v>
      </c>
      <c r="F31">
        <f>VLOOKUP(ROUNDUP(SUM($C$5:$C31),0),'運賃表（距離ごと）'!$B$2:$D$22,3)</f>
        <v>1980</v>
      </c>
      <c r="G31">
        <f>VLOOKUP(ROUNDUP(SUM($C$6:$C31),0),'運賃表（距離ごと）'!$B$2:$D$22,3)</f>
        <v>1880</v>
      </c>
      <c r="H31">
        <f>VLOOKUP(ROUNDUP(SUM($C$7:$C31),0),'運賃表（距離ごと）'!$B$2:$D$22,3)</f>
        <v>1880</v>
      </c>
      <c r="I31">
        <f>VLOOKUP(ROUNDUP(SUM($C$8:$C31),0),'運賃表（距離ごと）'!$B$2:$D$22,3)</f>
        <v>1880</v>
      </c>
      <c r="J31">
        <f>VLOOKUP(ROUNDUP(SUM($C$9:$C31),0),'運賃表（距離ごと）'!$B$2:$D$22,3)</f>
        <v>1690</v>
      </c>
      <c r="K31">
        <f>VLOOKUP(ROUNDUP(SUM($C$10:$C31),0),'運賃表（距離ごと）'!$B$2:$D$22,3)</f>
        <v>1690</v>
      </c>
      <c r="L31">
        <f>VLOOKUP(ROUNDUP(SUM($C$11:$C31),0),'運賃表（距離ごと）'!$B$2:$D$22,3)</f>
        <v>1520</v>
      </c>
      <c r="M31">
        <f>VLOOKUP(ROUNDUP(SUM($C$12:$C31),0),'運賃表（距離ごと）'!$B$2:$D$22,3)</f>
        <v>1520</v>
      </c>
      <c r="N31">
        <f>VLOOKUP(ROUNDUP(SUM($C$13:$C31),0),'運賃表（距離ごと）'!$B$2:$D$22,3)</f>
        <v>1340</v>
      </c>
      <c r="O31">
        <f>VLOOKUP(ROUNDUP(SUM($C$14:$C31),0),'運賃表（距離ごと）'!$B$2:$D$22,3)</f>
        <v>1340</v>
      </c>
      <c r="P31">
        <f>VLOOKUP(ROUNDUP(SUM($C$15:$C31),0),'運賃表（距離ごと）'!$B$2:$D$22,3)</f>
        <v>1340</v>
      </c>
      <c r="Q31">
        <f>VLOOKUP(ROUNDUP(SUM($C$16:$C31),0),'運賃表（距離ごと）'!$B$2:$D$22,3)</f>
        <v>1170</v>
      </c>
      <c r="R31">
        <f>VLOOKUP(ROUNDUP(SUM($C$17:$C31),0),'運賃表（距離ごと）'!$B$2:$D$22,3)</f>
        <v>1170</v>
      </c>
      <c r="S31">
        <f>VLOOKUP(ROUNDUP(SUM($C$18:$C31),0),'運賃表（距離ごと）'!$B$2:$D$22,3)</f>
        <v>990</v>
      </c>
      <c r="T31">
        <f>VLOOKUP(ROUNDUP(SUM($C$19:$C31),0),'運賃表（距離ごと）'!$B$2:$D$22,3)</f>
        <v>990</v>
      </c>
      <c r="U31">
        <f>VLOOKUP(ROUNDUP(SUM($C$20:$C31),0),'運賃表（距離ごと）'!$B$2:$D$22,3)</f>
        <v>860</v>
      </c>
      <c r="V31">
        <f>VLOOKUP(ROUNDUP(SUM($C$21:$C31),0),'運賃表（距離ごと）'!$B$2:$D$22,3)</f>
        <v>860</v>
      </c>
      <c r="W31">
        <f>VLOOKUP(ROUNDUP(SUM($C$22:$C31),0),'運賃表（距離ごと）'!$B$2:$D$22,3)</f>
        <v>770</v>
      </c>
      <c r="X31">
        <f>VLOOKUP(ROUNDUP(SUM($C$23:$C31),0),'運賃表（距離ごと）'!$B$2:$D$22,3)</f>
        <v>680</v>
      </c>
      <c r="Y31">
        <f>VLOOKUP(ROUNDUP(SUM($C$24:$C31),0),'運賃表（距離ごと）'!$B$2:$D$22,3)</f>
        <v>590</v>
      </c>
      <c r="Z31">
        <f>VLOOKUP(ROUNDUP(SUM($C$25:$C31),0),'運賃表（距離ごと）'!$B$2:$D$22,3)</f>
        <v>510</v>
      </c>
      <c r="AA31">
        <f>VLOOKUP(ROUNDUP(SUM($C$26:$C31),0),'運賃表（距離ごと）'!$B$2:$D$22,3)</f>
        <v>330</v>
      </c>
      <c r="AB31">
        <f>VLOOKUP(ROUNDUP(SUM($C$27:$C31),0),'運賃表（距離ごと）'!$B$2:$D$22,3)</f>
        <v>240</v>
      </c>
      <c r="AC31">
        <f>VLOOKUP(ROUNDUP(SUM($C$28:$C31),0),'運賃表（距離ごと）'!$B$2:$D$22,3)</f>
        <v>240</v>
      </c>
      <c r="AD31">
        <f>VLOOKUP(ROUNDUP(SUM($C$29:$C31),0),'運賃表（距離ごと）'!$B$2:$D$22,3)</f>
        <v>210</v>
      </c>
      <c r="AE31">
        <f>VLOOKUP(ROUNDUP(SUM($C$30:$C31),0),'運賃表（距離ごと）'!$B$2:$D$22,3)</f>
        <v>190</v>
      </c>
      <c r="AF31">
        <f>VLOOKUP(ROUNDUP(SUM($C$31:$C31),0),'運賃表（距離ごと）'!$B$2:$D$22,3)</f>
        <v>150</v>
      </c>
      <c r="AH31">
        <v>190</v>
      </c>
      <c r="AI31">
        <v>210</v>
      </c>
      <c r="AJ31">
        <v>240</v>
      </c>
      <c r="AK31">
        <v>330</v>
      </c>
      <c r="AL31">
        <v>330</v>
      </c>
      <c r="AM31">
        <v>420</v>
      </c>
      <c r="AN31">
        <v>510</v>
      </c>
      <c r="AO31">
        <v>510</v>
      </c>
      <c r="AP31">
        <v>510</v>
      </c>
      <c r="AQ31">
        <v>590</v>
      </c>
      <c r="AR31">
        <v>590</v>
      </c>
      <c r="AS31">
        <v>680</v>
      </c>
      <c r="AT31">
        <v>510</v>
      </c>
      <c r="AU31">
        <v>510</v>
      </c>
      <c r="AV31">
        <v>590</v>
      </c>
      <c r="AW31">
        <v>590</v>
      </c>
      <c r="AX31">
        <v>590</v>
      </c>
    </row>
    <row r="32" spans="2:50">
      <c r="B32">
        <f>SUM($C$3:C32)</f>
        <v>113.6</v>
      </c>
      <c r="C32">
        <v>3.7</v>
      </c>
      <c r="D32" t="s">
        <v>61</v>
      </c>
      <c r="E32">
        <f>VLOOKUP(ROUNDUP(SUM($C$4:C32),0),'運賃表（距離ごと）'!$B$2:$D$22,3)</f>
        <v>2310</v>
      </c>
      <c r="F32">
        <f>VLOOKUP(ROUNDUP(SUM($C$5:$C32),0),'運賃表（距離ごと）'!$B$2:$D$22,3)</f>
        <v>1980</v>
      </c>
      <c r="G32">
        <f>VLOOKUP(ROUNDUP(SUM($C$6:$C32),0),'運賃表（距離ごと）'!$B$2:$D$22,3)</f>
        <v>1980</v>
      </c>
      <c r="H32">
        <f>VLOOKUP(ROUNDUP(SUM($C$7:$C32),0),'運賃表（距離ごと）'!$B$2:$D$22,3)</f>
        <v>1980</v>
      </c>
      <c r="I32">
        <f>VLOOKUP(ROUNDUP(SUM($C$8:$C32),0),'運賃表（距離ごと）'!$B$2:$D$22,3)</f>
        <v>1880</v>
      </c>
      <c r="J32">
        <f>VLOOKUP(ROUNDUP(SUM($C$9:$C32),0),'運賃表（距離ごと）'!$B$2:$D$22,3)</f>
        <v>1880</v>
      </c>
      <c r="K32">
        <f>VLOOKUP(ROUNDUP(SUM($C$10:$C32),0),'運賃表（距離ごと）'!$B$2:$D$22,3)</f>
        <v>1690</v>
      </c>
      <c r="L32">
        <f>VLOOKUP(ROUNDUP(SUM($C$11:$C32),0),'運賃表（距離ごと）'!$B$2:$D$22,3)</f>
        <v>1690</v>
      </c>
      <c r="M32">
        <f>VLOOKUP(ROUNDUP(SUM($C$12:$C32),0),'運賃表（距離ごと）'!$B$2:$D$22,3)</f>
        <v>1520</v>
      </c>
      <c r="N32">
        <f>VLOOKUP(ROUNDUP(SUM($C$13:$C32),0),'運賃表（距離ごと）'!$B$2:$D$22,3)</f>
        <v>1520</v>
      </c>
      <c r="O32">
        <f>VLOOKUP(ROUNDUP(SUM($C$14:$C32),0),'運賃表（距離ごと）'!$B$2:$D$22,3)</f>
        <v>1340</v>
      </c>
      <c r="P32">
        <f>VLOOKUP(ROUNDUP(SUM($C$15:$C32),0),'運賃表（距離ごと）'!$B$2:$D$22,3)</f>
        <v>1340</v>
      </c>
      <c r="Q32">
        <f>VLOOKUP(ROUNDUP(SUM($C$16:$C32),0),'運賃表（距離ごと）'!$B$2:$D$22,3)</f>
        <v>1170</v>
      </c>
      <c r="R32">
        <f>VLOOKUP(ROUNDUP(SUM($C$17:$C32),0),'運賃表（距離ごと）'!$B$2:$D$22,3)</f>
        <v>1170</v>
      </c>
      <c r="S32">
        <f>VLOOKUP(ROUNDUP(SUM($C$18:$C32),0),'運賃表（距離ごと）'!$B$2:$D$22,3)</f>
        <v>1170</v>
      </c>
      <c r="T32">
        <f>VLOOKUP(ROUNDUP(SUM($C$19:$C32),0),'運賃表（距離ごと）'!$B$2:$D$22,3)</f>
        <v>990</v>
      </c>
      <c r="U32">
        <f>VLOOKUP(ROUNDUP(SUM($C$20:$C32),0),'運賃表（距離ごと）'!$B$2:$D$22,3)</f>
        <v>990</v>
      </c>
      <c r="V32">
        <f>VLOOKUP(ROUNDUP(SUM($C$21:$C32),0),'運賃表（距離ごと）'!$B$2:$D$22,3)</f>
        <v>860</v>
      </c>
      <c r="W32">
        <f>VLOOKUP(ROUNDUP(SUM($C$22:$C32),0),'運賃表（距離ごと）'!$B$2:$D$22,3)</f>
        <v>860</v>
      </c>
      <c r="X32">
        <f>VLOOKUP(ROUNDUP(SUM($C$23:$C32),0),'運賃表（距離ごと）'!$B$2:$D$22,3)</f>
        <v>770</v>
      </c>
      <c r="Y32">
        <f>VLOOKUP(ROUNDUP(SUM($C$24:$C32),0),'運賃表（距離ごと）'!$B$2:$D$22,3)</f>
        <v>680</v>
      </c>
      <c r="Z32">
        <f>VLOOKUP(ROUNDUP(SUM($C$25:$C32),0),'運賃表（距離ごと）'!$B$2:$D$22,3)</f>
        <v>510</v>
      </c>
      <c r="AA32">
        <f>VLOOKUP(ROUNDUP(SUM($C$26:$C32),0),'運賃表（距離ごと）'!$B$2:$D$22,3)</f>
        <v>420</v>
      </c>
      <c r="AB32">
        <f>VLOOKUP(ROUNDUP(SUM($C$27:$C32),0),'運賃表（距離ごと）'!$B$2:$D$22,3)</f>
        <v>330</v>
      </c>
      <c r="AC32">
        <f>VLOOKUP(ROUNDUP(SUM($C$28:$C32),0),'運賃表（距離ごと）'!$B$2:$D$22,3)</f>
        <v>330</v>
      </c>
      <c r="AD32">
        <f>VLOOKUP(ROUNDUP(SUM($C$29:$C32),0),'運賃表（距離ごと）'!$B$2:$D$22,3)</f>
        <v>240</v>
      </c>
      <c r="AE32">
        <f>VLOOKUP(ROUNDUP(SUM($C$30:$C32),0),'運賃表（距離ごと）'!$B$2:$D$22,3)</f>
        <v>210</v>
      </c>
      <c r="AF32">
        <f>VLOOKUP(ROUNDUP(SUM($C$31:$C32),0),'運賃表（距離ごと）'!$B$2:$D$22,3)</f>
        <v>210</v>
      </c>
      <c r="AG32">
        <f>VLOOKUP(ROUNDUP(SUM($C$32:$C32),0),'運賃表（距離ごと）'!$B$2:$D$22,3)</f>
        <v>190</v>
      </c>
      <c r="AI32">
        <v>190</v>
      </c>
      <c r="AJ32">
        <v>240</v>
      </c>
      <c r="AK32">
        <v>240</v>
      </c>
      <c r="AL32">
        <v>330</v>
      </c>
      <c r="AM32">
        <v>330</v>
      </c>
      <c r="AN32">
        <v>330</v>
      </c>
      <c r="AO32">
        <v>420</v>
      </c>
      <c r="AP32">
        <v>420</v>
      </c>
      <c r="AQ32">
        <v>510</v>
      </c>
      <c r="AR32">
        <v>510</v>
      </c>
      <c r="AS32">
        <v>590</v>
      </c>
      <c r="AT32">
        <v>420</v>
      </c>
      <c r="AU32">
        <v>420</v>
      </c>
      <c r="AV32">
        <v>510</v>
      </c>
      <c r="AW32">
        <v>510</v>
      </c>
      <c r="AX32">
        <v>590</v>
      </c>
    </row>
    <row r="33" spans="2:50">
      <c r="B33">
        <f>SUM($C$3:C33)</f>
        <v>119.00000000000001</v>
      </c>
      <c r="C33">
        <v>5.4</v>
      </c>
      <c r="D33" t="s">
        <v>63</v>
      </c>
      <c r="E33">
        <f>VLOOKUP(ROUNDUP(SUM($C$4:C33),0),'運賃表（距離ごと）'!$B$2:$D$22,3)</f>
        <v>2310</v>
      </c>
      <c r="F33">
        <f>VLOOKUP(ROUNDUP(SUM($C$5:$C33),0),'運賃表（距離ごと）'!$B$2:$D$22,3)</f>
        <v>2310</v>
      </c>
      <c r="G33">
        <f>VLOOKUP(ROUNDUP(SUM($C$6:$C33),0),'運賃表（距離ごと）'!$B$2:$D$22,3)</f>
        <v>1980</v>
      </c>
      <c r="H33">
        <f>VLOOKUP(ROUNDUP(SUM($C$7:$C33),0),'運賃表（距離ごと）'!$B$2:$D$22,3)</f>
        <v>1980</v>
      </c>
      <c r="I33">
        <f>VLOOKUP(ROUNDUP(SUM($C$8:$C33),0),'運賃表（距離ごと）'!$B$2:$D$22,3)</f>
        <v>1980</v>
      </c>
      <c r="J33">
        <f>VLOOKUP(ROUNDUP(SUM($C$9:$C33),0),'運賃表（距離ごと）'!$B$2:$D$22,3)</f>
        <v>1880</v>
      </c>
      <c r="K33">
        <f>VLOOKUP(ROUNDUP(SUM($C$10:$C33),0),'運賃表（距離ごと）'!$B$2:$D$22,3)</f>
        <v>1880</v>
      </c>
      <c r="L33">
        <f>VLOOKUP(ROUNDUP(SUM($C$11:$C33),0),'運賃表（距離ごと）'!$B$2:$D$22,3)</f>
        <v>1690</v>
      </c>
      <c r="M33">
        <f>VLOOKUP(ROUNDUP(SUM($C$12:$C33),0),'運賃表（距離ごと）'!$B$2:$D$22,3)</f>
        <v>1690</v>
      </c>
      <c r="N33">
        <f>VLOOKUP(ROUNDUP(SUM($C$13:$C33),0),'運賃表（距離ごと）'!$B$2:$D$22,3)</f>
        <v>1520</v>
      </c>
      <c r="O33">
        <f>VLOOKUP(ROUNDUP(SUM($C$14:$C33),0),'運賃表（距離ごと）'!$B$2:$D$22,3)</f>
        <v>1520</v>
      </c>
      <c r="P33">
        <f>VLOOKUP(ROUNDUP(SUM($C$15:$C33),0),'運賃表（距離ごと）'!$B$2:$D$22,3)</f>
        <v>1520</v>
      </c>
      <c r="Q33">
        <f>VLOOKUP(ROUNDUP(SUM($C$16:$C33),0),'運賃表（距離ごと）'!$B$2:$D$22,3)</f>
        <v>1340</v>
      </c>
      <c r="R33">
        <f>VLOOKUP(ROUNDUP(SUM($C$17:$C33),0),'運賃表（距離ごと）'!$B$2:$D$22,3)</f>
        <v>1340</v>
      </c>
      <c r="S33">
        <f>VLOOKUP(ROUNDUP(SUM($C$18:$C33),0),'運賃表（距離ごと）'!$B$2:$D$22,3)</f>
        <v>1170</v>
      </c>
      <c r="T33">
        <f>VLOOKUP(ROUNDUP(SUM($C$19:$C33),0),'運賃表（距離ごと）'!$B$2:$D$22,3)</f>
        <v>1170</v>
      </c>
      <c r="U33">
        <f>VLOOKUP(ROUNDUP(SUM($C$20:$C33),0),'運賃表（距離ごと）'!$B$2:$D$22,3)</f>
        <v>990</v>
      </c>
      <c r="V33">
        <f>VLOOKUP(ROUNDUP(SUM($C$21:$C33),0),'運賃表（距離ごと）'!$B$2:$D$22,3)</f>
        <v>990</v>
      </c>
      <c r="W33">
        <f>VLOOKUP(ROUNDUP(SUM($C$22:$C33),0),'運賃表（距離ごと）'!$B$2:$D$22,3)</f>
        <v>990</v>
      </c>
      <c r="X33">
        <f>VLOOKUP(ROUNDUP(SUM($C$23:$C33),0),'運賃表（距離ごと）'!$B$2:$D$22,3)</f>
        <v>860</v>
      </c>
      <c r="Y33">
        <f>VLOOKUP(ROUNDUP(SUM($C$24:$C33),0),'運賃表（距離ごと）'!$B$2:$D$22,3)</f>
        <v>770</v>
      </c>
      <c r="Z33">
        <f>VLOOKUP(ROUNDUP(SUM($C$25:$C33),0),'運賃表（距離ごと）'!$B$2:$D$22,3)</f>
        <v>680</v>
      </c>
      <c r="AA33">
        <f>VLOOKUP(ROUNDUP(SUM($C$26:$C33),0),'運賃表（距離ごと）'!$B$2:$D$22,3)</f>
        <v>590</v>
      </c>
      <c r="AB33">
        <f>VLOOKUP(ROUNDUP(SUM($C$27:$C33),0),'運賃表（距離ごと）'!$B$2:$D$22,3)</f>
        <v>510</v>
      </c>
      <c r="AC33">
        <f>VLOOKUP(ROUNDUP(SUM($C$28:$C33),0),'運賃表（距離ごと）'!$B$2:$D$22,3)</f>
        <v>420</v>
      </c>
      <c r="AD33">
        <f>VLOOKUP(ROUNDUP(SUM($C$29:$C33),0),'運賃表（距離ごと）'!$B$2:$D$22,3)</f>
        <v>330</v>
      </c>
      <c r="AE33">
        <f>VLOOKUP(ROUNDUP(SUM($C$30:$C33),0),'運賃表（距離ごと）'!$B$2:$D$22,3)</f>
        <v>240</v>
      </c>
      <c r="AF33">
        <f>VLOOKUP(ROUNDUP(SUM($C$31:$C33),0),'運賃表（距離ごと）'!$B$2:$D$22,3)</f>
        <v>240</v>
      </c>
      <c r="AG33">
        <f>VLOOKUP(ROUNDUP(SUM($C$32:$C33),0),'運賃表（距離ごと）'!$B$2:$D$22,3)</f>
        <v>210</v>
      </c>
      <c r="AH33">
        <f>VLOOKUP(ROUNDUP(SUM($C$33:$C33),0),'運賃表（距離ごと）'!$B$2:$D$22,3)</f>
        <v>190</v>
      </c>
      <c r="AJ33">
        <v>190</v>
      </c>
      <c r="AK33">
        <v>210</v>
      </c>
      <c r="AL33">
        <v>210</v>
      </c>
      <c r="AM33">
        <v>240</v>
      </c>
      <c r="AN33">
        <v>240</v>
      </c>
      <c r="AO33">
        <v>330</v>
      </c>
      <c r="AP33">
        <v>330</v>
      </c>
      <c r="AQ33">
        <v>330</v>
      </c>
      <c r="AR33">
        <v>420</v>
      </c>
      <c r="AS33">
        <v>510</v>
      </c>
      <c r="AT33">
        <v>330</v>
      </c>
      <c r="AU33">
        <v>330</v>
      </c>
      <c r="AV33">
        <v>330</v>
      </c>
      <c r="AW33">
        <v>420</v>
      </c>
      <c r="AX33">
        <v>420</v>
      </c>
    </row>
    <row r="34" spans="2:50">
      <c r="B34">
        <f>SUM($C$3:C34)</f>
        <v>124.30000000000001</v>
      </c>
      <c r="C34">
        <v>5.3</v>
      </c>
      <c r="D34" t="s">
        <v>64</v>
      </c>
      <c r="E34">
        <f>VLOOKUP(ROUNDUP(SUM($C$4:C34),0),'運賃表（距離ごと）'!$B$2:$D$22,3)</f>
        <v>2310</v>
      </c>
      <c r="F34">
        <f>VLOOKUP(ROUNDUP(SUM($C$5:$C34),0),'運賃表（距離ごと）'!$B$2:$D$22,3)</f>
        <v>2310</v>
      </c>
      <c r="G34">
        <f>VLOOKUP(ROUNDUP(SUM($C$6:$C34),0),'運賃表（距離ごと）'!$B$2:$D$22,3)</f>
        <v>2310</v>
      </c>
      <c r="H34">
        <f>VLOOKUP(ROUNDUP(SUM($C$7:$C34),0),'運賃表（距離ごと）'!$B$2:$D$22,3)</f>
        <v>2310</v>
      </c>
      <c r="I34">
        <f>VLOOKUP(ROUNDUP(SUM($C$8:$C34),0),'運賃表（距離ごと）'!$B$2:$D$22,3)</f>
        <v>1980</v>
      </c>
      <c r="J34">
        <f>VLOOKUP(ROUNDUP(SUM($C$9:$C34),0),'運賃表（距離ごと）'!$B$2:$D$22,3)</f>
        <v>1980</v>
      </c>
      <c r="K34">
        <f>VLOOKUP(ROUNDUP(SUM($C$10:$C34),0),'運賃表（距離ごと）'!$B$2:$D$22,3)</f>
        <v>1880</v>
      </c>
      <c r="L34">
        <f>VLOOKUP(ROUNDUP(SUM($C$11:$C34),0),'運賃表（距離ごと）'!$B$2:$D$22,3)</f>
        <v>1880</v>
      </c>
      <c r="M34">
        <f>VLOOKUP(ROUNDUP(SUM($C$12:$C34),0),'運賃表（距離ごと）'!$B$2:$D$22,3)</f>
        <v>1880</v>
      </c>
      <c r="N34">
        <f>VLOOKUP(ROUNDUP(SUM($C$13:$C34),0),'運賃表（距離ごと）'!$B$2:$D$22,3)</f>
        <v>1690</v>
      </c>
      <c r="O34">
        <f>VLOOKUP(ROUNDUP(SUM($C$14:$C34),0),'運賃表（距離ごと）'!$B$2:$D$22,3)</f>
        <v>1520</v>
      </c>
      <c r="P34">
        <f>VLOOKUP(ROUNDUP(SUM($C$15:$C34),0),'運賃表（距離ごと）'!$B$2:$D$22,3)</f>
        <v>1520</v>
      </c>
      <c r="Q34">
        <f>VLOOKUP(ROUNDUP(SUM($C$16:$C34),0),'運賃表（距離ごと）'!$B$2:$D$22,3)</f>
        <v>1340</v>
      </c>
      <c r="R34">
        <f>VLOOKUP(ROUNDUP(SUM($C$17:$C34),0),'運賃表（距離ごと）'!$B$2:$D$22,3)</f>
        <v>1340</v>
      </c>
      <c r="S34">
        <f>VLOOKUP(ROUNDUP(SUM($C$18:$C34),0),'運賃表（距離ごと）'!$B$2:$D$22,3)</f>
        <v>1340</v>
      </c>
      <c r="T34">
        <f>VLOOKUP(ROUNDUP(SUM($C$19:$C34),0),'運賃表（距離ごと）'!$B$2:$D$22,3)</f>
        <v>1170</v>
      </c>
      <c r="U34">
        <f>VLOOKUP(ROUNDUP(SUM($C$20:$C34),0),'運賃表（距離ごと）'!$B$2:$D$22,3)</f>
        <v>1170</v>
      </c>
      <c r="V34">
        <f>VLOOKUP(ROUNDUP(SUM($C$21:$C34),0),'運賃表（距離ごと）'!$B$2:$D$22,3)</f>
        <v>1170</v>
      </c>
      <c r="W34">
        <f>VLOOKUP(ROUNDUP(SUM($C$22:$C34),0),'運賃表（距離ごと）'!$B$2:$D$22,3)</f>
        <v>990</v>
      </c>
      <c r="X34">
        <f>VLOOKUP(ROUNDUP(SUM($C$23:$C34),0),'運賃表（距離ごと）'!$B$2:$D$22,3)</f>
        <v>990</v>
      </c>
      <c r="Y34">
        <f>VLOOKUP(ROUNDUP(SUM($C$24:$C34),0),'運賃表（距離ごと）'!$B$2:$D$22,3)</f>
        <v>860</v>
      </c>
      <c r="Z34">
        <f>VLOOKUP(ROUNDUP(SUM($C$25:$C34),0),'運賃表（距離ごと）'!$B$2:$D$22,3)</f>
        <v>770</v>
      </c>
      <c r="AA34">
        <f>VLOOKUP(ROUNDUP(SUM($C$26:$C34),0),'運賃表（距離ごと）'!$B$2:$D$22,3)</f>
        <v>680</v>
      </c>
      <c r="AB34">
        <f>VLOOKUP(ROUNDUP(SUM($C$27:$C34),0),'運賃表（距離ごと）'!$B$2:$D$22,3)</f>
        <v>590</v>
      </c>
      <c r="AC34">
        <f>VLOOKUP(ROUNDUP(SUM($C$28:$C34),0),'運賃表（距離ごと）'!$B$2:$D$22,3)</f>
        <v>510</v>
      </c>
      <c r="AD34">
        <f>VLOOKUP(ROUNDUP(SUM($C$29:$C34),0),'運賃表（距離ごと）'!$B$2:$D$22,3)</f>
        <v>420</v>
      </c>
      <c r="AE34">
        <f>VLOOKUP(ROUNDUP(SUM($C$30:$C34),0),'運賃表（距離ごと）'!$B$2:$D$22,3)</f>
        <v>330</v>
      </c>
      <c r="AF34">
        <f>VLOOKUP(ROUNDUP(SUM($C$31:$C34),0),'運賃表（距離ごと）'!$B$2:$D$22,3)</f>
        <v>330</v>
      </c>
      <c r="AG34">
        <f>VLOOKUP(ROUNDUP(SUM($C$32:$C34),0),'運賃表（距離ごと）'!$B$2:$D$22,3)</f>
        <v>240</v>
      </c>
      <c r="AH34">
        <f>VLOOKUP(ROUNDUP(SUM($C$33:$C34),0),'運賃表（距離ごと）'!$B$2:$D$22,3)</f>
        <v>240</v>
      </c>
      <c r="AI34">
        <f>VLOOKUP(ROUNDUP(SUM($C$34:$C34),0),'運賃表（距離ごと）'!$B$2:$D$22,3)</f>
        <v>190</v>
      </c>
      <c r="AK34">
        <v>150</v>
      </c>
      <c r="AL34">
        <v>190</v>
      </c>
      <c r="AM34">
        <v>210</v>
      </c>
      <c r="AN34">
        <v>210</v>
      </c>
      <c r="AO34">
        <v>240</v>
      </c>
      <c r="AP34">
        <v>240</v>
      </c>
      <c r="AQ34">
        <v>240</v>
      </c>
      <c r="AR34">
        <v>330</v>
      </c>
      <c r="AS34">
        <v>330</v>
      </c>
      <c r="AT34">
        <v>240</v>
      </c>
      <c r="AU34">
        <v>240</v>
      </c>
      <c r="AV34">
        <v>240</v>
      </c>
      <c r="AW34">
        <v>330</v>
      </c>
      <c r="AX34">
        <v>330</v>
      </c>
    </row>
    <row r="35" spans="2:50">
      <c r="B35">
        <f>SUM($C$3:C35)</f>
        <v>125.70000000000002</v>
      </c>
      <c r="C35">
        <v>1.4</v>
      </c>
      <c r="D35" t="s">
        <v>65</v>
      </c>
      <c r="E35">
        <f>VLOOKUP(ROUNDUP(SUM($C$4:C35),0),'運賃表（距離ごと）'!$B$2:$D$22,3)</f>
        <v>2310</v>
      </c>
      <c r="F35">
        <f>VLOOKUP(ROUNDUP(SUM($C$5:$C35),0),'運賃表（距離ごと）'!$B$2:$D$22,3)</f>
        <v>2310</v>
      </c>
      <c r="G35">
        <f>VLOOKUP(ROUNDUP(SUM($C$6:$C35),0),'運賃表（距離ごと）'!$B$2:$D$22,3)</f>
        <v>2310</v>
      </c>
      <c r="H35">
        <f>VLOOKUP(ROUNDUP(SUM($C$7:$C35),0),'運賃表（距離ごと）'!$B$2:$D$22,3)</f>
        <v>2310</v>
      </c>
      <c r="I35">
        <f>VLOOKUP(ROUNDUP(SUM($C$8:$C35),0),'運賃表（距離ごと）'!$B$2:$D$22,3)</f>
        <v>1980</v>
      </c>
      <c r="J35">
        <f>VLOOKUP(ROUNDUP(SUM($C$9:$C35),0),'運賃表（距離ごと）'!$B$2:$D$22,3)</f>
        <v>1980</v>
      </c>
      <c r="K35">
        <f>VLOOKUP(ROUNDUP(SUM($C$10:$C35),0),'運賃表（距離ごと）'!$B$2:$D$22,3)</f>
        <v>1880</v>
      </c>
      <c r="L35">
        <f>VLOOKUP(ROUNDUP(SUM($C$11:$C35),0),'運賃表（距離ごと）'!$B$2:$D$22,3)</f>
        <v>1880</v>
      </c>
      <c r="M35">
        <f>VLOOKUP(ROUNDUP(SUM($C$12:$C35),0),'運賃表（距離ごと）'!$B$2:$D$22,3)</f>
        <v>1880</v>
      </c>
      <c r="N35">
        <f>VLOOKUP(ROUNDUP(SUM($C$13:$C35),0),'運賃表（距離ごと）'!$B$2:$D$22,3)</f>
        <v>1690</v>
      </c>
      <c r="O35">
        <f>VLOOKUP(ROUNDUP(SUM($C$14:$C35),0),'運賃表（距離ごと）'!$B$2:$D$22,3)</f>
        <v>1690</v>
      </c>
      <c r="P35">
        <f>VLOOKUP(ROUNDUP(SUM($C$15:$C35),0),'運賃表（距離ごと）'!$B$2:$D$22,3)</f>
        <v>1520</v>
      </c>
      <c r="Q35">
        <f>VLOOKUP(ROUNDUP(SUM($C$16:$C35),0),'運賃表（距離ごと）'!$B$2:$D$22,3)</f>
        <v>1520</v>
      </c>
      <c r="R35">
        <f>VLOOKUP(ROUNDUP(SUM($C$17:$C35),0),'運賃表（距離ごと）'!$B$2:$D$22,3)</f>
        <v>1340</v>
      </c>
      <c r="S35">
        <f>VLOOKUP(ROUNDUP(SUM($C$18:$C35),0),'運賃表（距離ごと）'!$B$2:$D$22,3)</f>
        <v>1340</v>
      </c>
      <c r="T35">
        <f>VLOOKUP(ROUNDUP(SUM($C$19:$C35),0),'運賃表（距離ごと）'!$B$2:$D$22,3)</f>
        <v>1340</v>
      </c>
      <c r="U35">
        <f>VLOOKUP(ROUNDUP(SUM($C$20:$C35),0),'運賃表（距離ごと）'!$B$2:$D$22,3)</f>
        <v>1170</v>
      </c>
      <c r="V35">
        <f>VLOOKUP(ROUNDUP(SUM($C$21:$C35),0),'運賃表（距離ごと）'!$B$2:$D$22,3)</f>
        <v>1170</v>
      </c>
      <c r="W35">
        <f>VLOOKUP(ROUNDUP(SUM($C$22:$C35),0),'運賃表（距離ごと）'!$B$2:$D$22,3)</f>
        <v>990</v>
      </c>
      <c r="X35">
        <f>VLOOKUP(ROUNDUP(SUM($C$23:$C35),0),'運賃表（距離ごと）'!$B$2:$D$22,3)</f>
        <v>990</v>
      </c>
      <c r="Y35">
        <f>VLOOKUP(ROUNDUP(SUM($C$24:$C35),0),'運賃表（距離ごと）'!$B$2:$D$22,3)</f>
        <v>860</v>
      </c>
      <c r="Z35">
        <f>VLOOKUP(ROUNDUP(SUM($C$25:$C35),0),'運賃表（距離ごと）'!$B$2:$D$22,3)</f>
        <v>770</v>
      </c>
      <c r="AA35">
        <f>VLOOKUP(ROUNDUP(SUM($C$26:$C35),0),'運賃表（距離ごと）'!$B$2:$D$22,3)</f>
        <v>680</v>
      </c>
      <c r="AB35">
        <f>VLOOKUP(ROUNDUP(SUM($C$27:$C35),0),'運賃表（距離ごと）'!$B$2:$D$22,3)</f>
        <v>590</v>
      </c>
      <c r="AC35">
        <f>VLOOKUP(ROUNDUP(SUM($C$28:$C35),0),'運賃表（距離ごと）'!$B$2:$D$22,3)</f>
        <v>510</v>
      </c>
      <c r="AD35">
        <f>VLOOKUP(ROUNDUP(SUM($C$29:$C35),0),'運賃表（距離ごと）'!$B$2:$D$22,3)</f>
        <v>510</v>
      </c>
      <c r="AE35">
        <f>VLOOKUP(ROUNDUP(SUM($C$30:$C35),0),'運賃表（距離ごと）'!$B$2:$D$22,3)</f>
        <v>420</v>
      </c>
      <c r="AF35">
        <f>VLOOKUP(ROUNDUP(SUM($C$31:$C35),0),'運賃表（距離ごと）'!$B$2:$D$22,3)</f>
        <v>330</v>
      </c>
      <c r="AG35">
        <f>VLOOKUP(ROUNDUP(SUM($C$32:$C35),0),'運賃表（距離ごと）'!$B$2:$D$22,3)</f>
        <v>330</v>
      </c>
      <c r="AH35">
        <f>VLOOKUP(ROUNDUP(SUM($C$33:$C35),0),'運賃表（距離ごと）'!$B$2:$D$22,3)</f>
        <v>240</v>
      </c>
      <c r="AI35">
        <f>VLOOKUP(ROUNDUP(SUM($C$34:$C35),0),'運賃表（距離ごと）'!$B$2:$D$22,3)</f>
        <v>210</v>
      </c>
      <c r="AJ35">
        <f>VLOOKUP(ROUNDUP(SUM($C$35:$C35),0),'運賃表（距離ごと）'!$B$2:$D$22,3)</f>
        <v>150</v>
      </c>
      <c r="AL35">
        <v>190</v>
      </c>
      <c r="AM35">
        <v>210</v>
      </c>
      <c r="AN35">
        <v>210</v>
      </c>
      <c r="AO35">
        <v>210</v>
      </c>
      <c r="AP35">
        <v>240</v>
      </c>
      <c r="AQ35">
        <v>240</v>
      </c>
      <c r="AR35">
        <v>240</v>
      </c>
      <c r="AS35">
        <v>330</v>
      </c>
      <c r="AT35">
        <v>210</v>
      </c>
      <c r="AU35">
        <v>240</v>
      </c>
      <c r="AV35">
        <v>240</v>
      </c>
      <c r="AW35">
        <v>240</v>
      </c>
      <c r="AX35">
        <v>330</v>
      </c>
    </row>
    <row r="36" spans="2:50">
      <c r="B36">
        <f>SUM($C$3:C36)</f>
        <v>129.00000000000003</v>
      </c>
      <c r="C36">
        <v>3.3</v>
      </c>
      <c r="D36" t="s">
        <v>40</v>
      </c>
      <c r="E36">
        <f>VLOOKUP(ROUNDUP(SUM($C$4:C36),0),'運賃表（距離ごと）'!$B$2:$D$22,3)</f>
        <v>2640</v>
      </c>
      <c r="F36">
        <f>VLOOKUP(ROUNDUP(SUM($C$5:$C36),0),'運賃表（距離ごと）'!$B$2:$D$22,3)</f>
        <v>2310</v>
      </c>
      <c r="G36">
        <f>VLOOKUP(ROUNDUP(SUM($C$6:$C36),0),'運賃表（距離ごと）'!$B$2:$D$22,3)</f>
        <v>2310</v>
      </c>
      <c r="H36">
        <f>VLOOKUP(ROUNDUP(SUM($C$7:$C36),0),'運賃表（距離ごと）'!$B$2:$D$22,3)</f>
        <v>2310</v>
      </c>
      <c r="I36">
        <f>VLOOKUP(ROUNDUP(SUM($C$8:$C36),0),'運賃表（距離ごと）'!$B$2:$D$22,3)</f>
        <v>2310</v>
      </c>
      <c r="J36">
        <f>VLOOKUP(ROUNDUP(SUM($C$9:$C36),0),'運賃表（距離ごと）'!$B$2:$D$22,3)</f>
        <v>1980</v>
      </c>
      <c r="K36">
        <f>VLOOKUP(ROUNDUP(SUM($C$10:$C36),0),'運賃表（距離ごと）'!$B$2:$D$22,3)</f>
        <v>1980</v>
      </c>
      <c r="L36">
        <f>VLOOKUP(ROUNDUP(SUM($C$11:$C36),0),'運賃表（距離ごと）'!$B$2:$D$22,3)</f>
        <v>1880</v>
      </c>
      <c r="M36">
        <f>VLOOKUP(ROUNDUP(SUM($C$12:$C36),0),'運賃表（距離ごと）'!$B$2:$D$22,3)</f>
        <v>1880</v>
      </c>
      <c r="N36">
        <f>VLOOKUP(ROUNDUP(SUM($C$13:$C36),0),'運賃表（距離ごと）'!$B$2:$D$22,3)</f>
        <v>1880</v>
      </c>
      <c r="O36">
        <f>VLOOKUP(ROUNDUP(SUM($C$14:$C36),0),'運賃表（距離ごと）'!$B$2:$D$22,3)</f>
        <v>1690</v>
      </c>
      <c r="P36">
        <f>VLOOKUP(ROUNDUP(SUM($C$15:$C36),0),'運賃表（距離ごと）'!$B$2:$D$22,3)</f>
        <v>1690</v>
      </c>
      <c r="Q36">
        <f>VLOOKUP(ROUNDUP(SUM($C$16:$C36),0),'運賃表（距離ごと）'!$B$2:$D$22,3)</f>
        <v>1520</v>
      </c>
      <c r="R36">
        <f>VLOOKUP(ROUNDUP(SUM($C$17:$C36),0),'運賃表（距離ごと）'!$B$2:$D$22,3)</f>
        <v>1520</v>
      </c>
      <c r="S36">
        <f>VLOOKUP(ROUNDUP(SUM($C$18:$C36),0),'運賃表（距離ごと）'!$B$2:$D$22,3)</f>
        <v>1340</v>
      </c>
      <c r="T36">
        <f>VLOOKUP(ROUNDUP(SUM($C$19:$C36),0),'運賃表（距離ごと）'!$B$2:$D$22,3)</f>
        <v>1340</v>
      </c>
      <c r="U36">
        <f>VLOOKUP(ROUNDUP(SUM($C$20:$C36),0),'運賃表（距離ごと）'!$B$2:$D$22,3)</f>
        <v>1170</v>
      </c>
      <c r="V36">
        <f>VLOOKUP(ROUNDUP(SUM($C$21:$C36),0),'運賃表（距離ごと）'!$B$2:$D$22,3)</f>
        <v>1170</v>
      </c>
      <c r="W36">
        <f>VLOOKUP(ROUNDUP(SUM($C$22:$C36),0),'運賃表（距離ごと）'!$B$2:$D$22,3)</f>
        <v>1170</v>
      </c>
      <c r="X36">
        <f>VLOOKUP(ROUNDUP(SUM($C$23:$C36),0),'運賃表（距離ごと）'!$B$2:$D$22,3)</f>
        <v>990</v>
      </c>
      <c r="Y36">
        <f>VLOOKUP(ROUNDUP(SUM($C$24:$C36),0),'運賃表（距離ごと）'!$B$2:$D$22,3)</f>
        <v>990</v>
      </c>
      <c r="Z36">
        <f>VLOOKUP(ROUNDUP(SUM($C$25:$C36),0),'運賃表（距離ごと）'!$B$2:$D$22,3)</f>
        <v>860</v>
      </c>
      <c r="AA36">
        <f>VLOOKUP(ROUNDUP(SUM($C$26:$C36),0),'運賃表（距離ごと）'!$B$2:$D$22,3)</f>
        <v>770</v>
      </c>
      <c r="AB36">
        <f>VLOOKUP(ROUNDUP(SUM($C$27:$C36),0),'運賃表（距離ごと）'!$B$2:$D$22,3)</f>
        <v>680</v>
      </c>
      <c r="AC36">
        <f>VLOOKUP(ROUNDUP(SUM($C$28:$C36),0),'運賃表（距離ごと）'!$B$2:$D$22,3)</f>
        <v>590</v>
      </c>
      <c r="AD36">
        <f>VLOOKUP(ROUNDUP(SUM($C$29:$C36),0),'運賃表（距離ごと）'!$B$2:$D$22,3)</f>
        <v>510</v>
      </c>
      <c r="AE36">
        <f>VLOOKUP(ROUNDUP(SUM($C$30:$C36),0),'運賃表（距離ごと）'!$B$2:$D$22,3)</f>
        <v>510</v>
      </c>
      <c r="AF36">
        <f>VLOOKUP(ROUNDUP(SUM($C$31:$C36),0),'運賃表（距離ごと）'!$B$2:$D$22,3)</f>
        <v>420</v>
      </c>
      <c r="AG36">
        <f>VLOOKUP(ROUNDUP(SUM($C$32:$C36),0),'運賃表（距離ごと）'!$B$2:$D$22,3)</f>
        <v>330</v>
      </c>
      <c r="AH36">
        <f>VLOOKUP(ROUNDUP(SUM($C$33:$C36),0),'運賃表（距離ごと）'!$B$2:$D$22,3)</f>
        <v>330</v>
      </c>
      <c r="AI36">
        <f>VLOOKUP(ROUNDUP(SUM($C$34:$C36),0),'運賃表（距離ごと）'!$B$2:$D$22,3)</f>
        <v>210</v>
      </c>
      <c r="AJ36">
        <f>VLOOKUP(ROUNDUP(SUM($C$35:$C36),0),'運賃表（距離ごと）'!$B$2:$D$22,3)</f>
        <v>190</v>
      </c>
      <c r="AK36">
        <f>VLOOKUP(ROUNDUP(SUM($C$36:$C36),0),'運賃表（距離ごと）'!$B$2:$D$22,3)</f>
        <v>190</v>
      </c>
      <c r="AM36">
        <v>190</v>
      </c>
      <c r="AN36">
        <v>190</v>
      </c>
      <c r="AO36">
        <v>190</v>
      </c>
      <c r="AP36">
        <v>210</v>
      </c>
      <c r="AQ36">
        <v>210</v>
      </c>
      <c r="AR36">
        <v>240</v>
      </c>
      <c r="AS36">
        <v>240</v>
      </c>
      <c r="AT36">
        <v>190</v>
      </c>
      <c r="AU36">
        <v>210</v>
      </c>
      <c r="AV36">
        <v>210</v>
      </c>
      <c r="AW36">
        <v>240</v>
      </c>
      <c r="AX36">
        <v>240</v>
      </c>
    </row>
    <row r="37" spans="2:50">
      <c r="B37">
        <f>SUM($C$3:C37)</f>
        <v>132.30000000000004</v>
      </c>
      <c r="C37">
        <v>3.3</v>
      </c>
      <c r="D37" t="s">
        <v>66</v>
      </c>
      <c r="E37">
        <f>VLOOKUP(ROUNDUP(SUM($C$4:C37),0),'運賃表（距離ごと）'!$B$2:$D$22,3)</f>
        <v>2640</v>
      </c>
      <c r="F37">
        <f>VLOOKUP(ROUNDUP(SUM($C$5:$C37),0),'運賃表（距離ごと）'!$B$2:$D$22,3)</f>
        <v>2310</v>
      </c>
      <c r="G37">
        <f>VLOOKUP(ROUNDUP(SUM($C$6:$C37),0),'運賃表（距離ごと）'!$B$2:$D$22,3)</f>
        <v>2310</v>
      </c>
      <c r="H37">
        <f>VLOOKUP(ROUNDUP(SUM($C$7:$C37),0),'運賃表（距離ごと）'!$B$2:$D$22,3)</f>
        <v>2310</v>
      </c>
      <c r="I37">
        <f>VLOOKUP(ROUNDUP(SUM($C$8:$C37),0),'運賃表（距離ごと）'!$B$2:$D$22,3)</f>
        <v>2310</v>
      </c>
      <c r="J37">
        <f>VLOOKUP(ROUNDUP(SUM($C$9:$C37),0),'運賃表（距離ごと）'!$B$2:$D$22,3)</f>
        <v>2310</v>
      </c>
      <c r="K37">
        <f>VLOOKUP(ROUNDUP(SUM($C$10:$C37),0),'運賃表（距離ごと）'!$B$2:$D$22,3)</f>
        <v>1980</v>
      </c>
      <c r="L37">
        <f>VLOOKUP(ROUNDUP(SUM($C$11:$C37),0),'運賃表（距離ごと）'!$B$2:$D$22,3)</f>
        <v>1980</v>
      </c>
      <c r="M37">
        <f>VLOOKUP(ROUNDUP(SUM($C$12:$C37),0),'運賃表（距離ごと）'!$B$2:$D$22,3)</f>
        <v>1880</v>
      </c>
      <c r="N37">
        <f>VLOOKUP(ROUNDUP(SUM($C$13:$C37),0),'運賃表（距離ごと）'!$B$2:$D$22,3)</f>
        <v>1880</v>
      </c>
      <c r="O37">
        <f>VLOOKUP(ROUNDUP(SUM($C$14:$C37),0),'運賃表（距離ごと）'!$B$2:$D$22,3)</f>
        <v>1690</v>
      </c>
      <c r="P37">
        <f>VLOOKUP(ROUNDUP(SUM($C$15:$C37),0),'運賃表（距離ごと）'!$B$2:$D$22,3)</f>
        <v>1690</v>
      </c>
      <c r="Q37">
        <f>VLOOKUP(ROUNDUP(SUM($C$16:$C37),0),'運賃表（距離ごと）'!$B$2:$D$22,3)</f>
        <v>1520</v>
      </c>
      <c r="R37">
        <f>VLOOKUP(ROUNDUP(SUM($C$17:$C37),0),'運賃表（距離ごと）'!$B$2:$D$22,3)</f>
        <v>1520</v>
      </c>
      <c r="S37">
        <f>VLOOKUP(ROUNDUP(SUM($C$18:$C37),0),'運賃表（距離ごと）'!$B$2:$D$22,3)</f>
        <v>1520</v>
      </c>
      <c r="T37">
        <f>VLOOKUP(ROUNDUP(SUM($C$19:$C37),0),'運賃表（距離ごと）'!$B$2:$D$22,3)</f>
        <v>1340</v>
      </c>
      <c r="U37">
        <f>VLOOKUP(ROUNDUP(SUM($C$20:$C37),0),'運賃表（距離ごと）'!$B$2:$D$22,3)</f>
        <v>1340</v>
      </c>
      <c r="V37">
        <f>VLOOKUP(ROUNDUP(SUM($C$21:$C37),0),'運賃表（距離ごと）'!$B$2:$D$22,3)</f>
        <v>1170</v>
      </c>
      <c r="W37">
        <f>VLOOKUP(ROUNDUP(SUM($C$22:$C37),0),'運賃表（距離ごと）'!$B$2:$D$22,3)</f>
        <v>1170</v>
      </c>
      <c r="X37">
        <f>VLOOKUP(ROUNDUP(SUM($C$23:$C37),0),'運賃表（距離ごと）'!$B$2:$D$22,3)</f>
        <v>1170</v>
      </c>
      <c r="Y37">
        <f>VLOOKUP(ROUNDUP(SUM($C$24:$C37),0),'運賃表（距離ごと）'!$B$2:$D$22,3)</f>
        <v>990</v>
      </c>
      <c r="Z37">
        <f>VLOOKUP(ROUNDUP(SUM($C$25:$C37),0),'運賃表（距離ごと）'!$B$2:$D$22,3)</f>
        <v>860</v>
      </c>
      <c r="AA37">
        <f>VLOOKUP(ROUNDUP(SUM($C$26:$C37),0),'運賃表（距離ごと）'!$B$2:$D$22,3)</f>
        <v>860</v>
      </c>
      <c r="AB37">
        <f>VLOOKUP(ROUNDUP(SUM($C$27:$C37),0),'運賃表（距離ごと）'!$B$2:$D$22,3)</f>
        <v>770</v>
      </c>
      <c r="AC37">
        <f>VLOOKUP(ROUNDUP(SUM($C$28:$C37),0),'運賃表（距離ごと）'!$B$2:$D$22,3)</f>
        <v>680</v>
      </c>
      <c r="AD37">
        <f>VLOOKUP(ROUNDUP(SUM($C$29:$C37),0),'運賃表（距離ごと）'!$B$2:$D$22,3)</f>
        <v>590</v>
      </c>
      <c r="AE37">
        <f>VLOOKUP(ROUNDUP(SUM($C$30:$C37),0),'運賃表（距離ごと）'!$B$2:$D$22,3)</f>
        <v>510</v>
      </c>
      <c r="AF37">
        <f>VLOOKUP(ROUNDUP(SUM($C$31:$C37),0),'運賃表（距離ごと）'!$B$2:$D$22,3)</f>
        <v>510</v>
      </c>
      <c r="AG37">
        <f>VLOOKUP(ROUNDUP(SUM($C$32:$C37),0),'運賃表（距離ごと）'!$B$2:$D$22,3)</f>
        <v>420</v>
      </c>
      <c r="AH37">
        <f>VLOOKUP(ROUNDUP(SUM($C$33:$C37),0),'運賃表（距離ごと）'!$B$2:$D$22,3)</f>
        <v>330</v>
      </c>
      <c r="AI37">
        <f>VLOOKUP(ROUNDUP(SUM($C$34:$C37),0),'運賃表（距離ごと）'!$B$2:$D$22,3)</f>
        <v>240</v>
      </c>
      <c r="AJ37">
        <f>VLOOKUP(ROUNDUP(SUM($C$35:$C37),0),'運賃表（距離ごと）'!$B$2:$D$22,3)</f>
        <v>210</v>
      </c>
      <c r="AK37">
        <f>VLOOKUP(ROUNDUP(SUM($C$36:$C37),0),'運賃表（距離ごと）'!$B$2:$D$22,3)</f>
        <v>210</v>
      </c>
      <c r="AL37">
        <f>VLOOKUP(ROUNDUP(SUM($C$37:$C37),0),'運賃表（距離ごと）'!$B$2:$D$22,3)</f>
        <v>190</v>
      </c>
      <c r="AN37">
        <v>150</v>
      </c>
      <c r="AO37">
        <v>150</v>
      </c>
      <c r="AP37">
        <v>190</v>
      </c>
      <c r="AQ37">
        <v>190</v>
      </c>
      <c r="AR37">
        <v>210</v>
      </c>
      <c r="AS37">
        <v>240</v>
      </c>
      <c r="AT37">
        <v>150</v>
      </c>
      <c r="AU37">
        <v>190</v>
      </c>
      <c r="AV37">
        <v>210</v>
      </c>
      <c r="AW37">
        <v>210</v>
      </c>
      <c r="AX37">
        <v>210</v>
      </c>
    </row>
    <row r="38" spans="2:50">
      <c r="B38">
        <f>SUM($C$3:C38)</f>
        <v>133.40000000000003</v>
      </c>
      <c r="C38">
        <v>1.1000000000000001</v>
      </c>
      <c r="D38" t="s">
        <v>67</v>
      </c>
      <c r="E38">
        <f>VLOOKUP(ROUNDUP(SUM($C$4:C38),0),'運賃表（距離ごと）'!$B$2:$D$22,3)</f>
        <v>2640</v>
      </c>
      <c r="F38">
        <f>VLOOKUP(ROUNDUP(SUM($C$5:$C38),0),'運賃表（距離ごと）'!$B$2:$D$22,3)</f>
        <v>2640</v>
      </c>
      <c r="G38">
        <f>VLOOKUP(ROUNDUP(SUM($C$6:$C38),0),'運賃表（距離ごと）'!$B$2:$D$22,3)</f>
        <v>2310</v>
      </c>
      <c r="H38">
        <f>VLOOKUP(ROUNDUP(SUM($C$7:$C38),0),'運賃表（距離ごと）'!$B$2:$D$22,3)</f>
        <v>2310</v>
      </c>
      <c r="I38">
        <f>VLOOKUP(ROUNDUP(SUM($C$8:$C38),0),'運賃表（距離ごと）'!$B$2:$D$22,3)</f>
        <v>2310</v>
      </c>
      <c r="J38">
        <f>VLOOKUP(ROUNDUP(SUM($C$9:$C38),0),'運賃表（距離ごと）'!$B$2:$D$22,3)</f>
        <v>2310</v>
      </c>
      <c r="K38">
        <f>VLOOKUP(ROUNDUP(SUM($C$10:$C38),0),'運賃表（距離ごと）'!$B$2:$D$22,3)</f>
        <v>1980</v>
      </c>
      <c r="L38">
        <f>VLOOKUP(ROUNDUP(SUM($C$11:$C38),0),'運賃表（距離ごと）'!$B$2:$D$22,3)</f>
        <v>1980</v>
      </c>
      <c r="M38">
        <f>VLOOKUP(ROUNDUP(SUM($C$12:$C38),0),'運賃表（距離ごと）'!$B$2:$D$22,3)</f>
        <v>1980</v>
      </c>
      <c r="N38">
        <f>VLOOKUP(ROUNDUP(SUM($C$13:$C38),0),'運賃表（距離ごと）'!$B$2:$D$22,3)</f>
        <v>1880</v>
      </c>
      <c r="O38">
        <f>VLOOKUP(ROUNDUP(SUM($C$14:$C38),0),'運賃表（距離ごと）'!$B$2:$D$22,3)</f>
        <v>1690</v>
      </c>
      <c r="P38">
        <f>VLOOKUP(ROUNDUP(SUM($C$15:$C38),0),'運賃表（距離ごと）'!$B$2:$D$22,3)</f>
        <v>1690</v>
      </c>
      <c r="Q38">
        <f>VLOOKUP(ROUNDUP(SUM($C$16:$C38),0),'運賃表（距離ごと）'!$B$2:$D$22,3)</f>
        <v>1520</v>
      </c>
      <c r="R38">
        <f>VLOOKUP(ROUNDUP(SUM($C$17:$C38),0),'運賃表（距離ごと）'!$B$2:$D$22,3)</f>
        <v>1520</v>
      </c>
      <c r="S38">
        <f>VLOOKUP(ROUNDUP(SUM($C$18:$C38),0),'運賃表（距離ごと）'!$B$2:$D$22,3)</f>
        <v>1520</v>
      </c>
      <c r="T38">
        <f>VLOOKUP(ROUNDUP(SUM($C$19:$C38),0),'運賃表（距離ごと）'!$B$2:$D$22,3)</f>
        <v>1340</v>
      </c>
      <c r="U38">
        <f>VLOOKUP(ROUNDUP(SUM($C$20:$C38),0),'運賃表（距離ごと）'!$B$2:$D$22,3)</f>
        <v>1340</v>
      </c>
      <c r="V38">
        <f>VLOOKUP(ROUNDUP(SUM($C$21:$C38),0),'運賃表（距離ごと）'!$B$2:$D$22,3)</f>
        <v>1340</v>
      </c>
      <c r="W38">
        <f>VLOOKUP(ROUNDUP(SUM($C$22:$C38),0),'運賃表（距離ごと）'!$B$2:$D$22,3)</f>
        <v>1170</v>
      </c>
      <c r="X38">
        <f>VLOOKUP(ROUNDUP(SUM($C$23:$C38),0),'運賃表（距離ごと）'!$B$2:$D$22,3)</f>
        <v>1170</v>
      </c>
      <c r="Y38">
        <f>VLOOKUP(ROUNDUP(SUM($C$24:$C38),0),'運賃表（距離ごと）'!$B$2:$D$22,3)</f>
        <v>990</v>
      </c>
      <c r="Z38">
        <f>VLOOKUP(ROUNDUP(SUM($C$25:$C38),0),'運賃表（距離ごと）'!$B$2:$D$22,3)</f>
        <v>990</v>
      </c>
      <c r="AA38">
        <f>VLOOKUP(ROUNDUP(SUM($C$26:$C38),0),'運賃表（距離ごと）'!$B$2:$D$22,3)</f>
        <v>860</v>
      </c>
      <c r="AB38">
        <f>VLOOKUP(ROUNDUP(SUM($C$27:$C38),0),'運賃表（距離ごと）'!$B$2:$D$22,3)</f>
        <v>770</v>
      </c>
      <c r="AC38">
        <f>VLOOKUP(ROUNDUP(SUM($C$28:$C38),0),'運賃表（距離ごと）'!$B$2:$D$22,3)</f>
        <v>680</v>
      </c>
      <c r="AD38">
        <f>VLOOKUP(ROUNDUP(SUM($C$29:$C38),0),'運賃表（距離ごと）'!$B$2:$D$22,3)</f>
        <v>590</v>
      </c>
      <c r="AE38">
        <f>VLOOKUP(ROUNDUP(SUM($C$30:$C38),0),'運賃表（距離ごと）'!$B$2:$D$22,3)</f>
        <v>590</v>
      </c>
      <c r="AF38">
        <f>VLOOKUP(ROUNDUP(SUM($C$31:$C38),0),'運賃表（距離ごと）'!$B$2:$D$22,3)</f>
        <v>510</v>
      </c>
      <c r="AG38">
        <f>VLOOKUP(ROUNDUP(SUM($C$32:$C38),0),'運賃表（距離ごと）'!$B$2:$D$22,3)</f>
        <v>510</v>
      </c>
      <c r="AH38">
        <f>VLOOKUP(ROUNDUP(SUM($C$33:$C38),0),'運賃表（距離ごと）'!$B$2:$D$22,3)</f>
        <v>330</v>
      </c>
      <c r="AI38">
        <f>VLOOKUP(ROUNDUP(SUM($C$34:$C38),0),'運賃表（距離ごと）'!$B$2:$D$22,3)</f>
        <v>240</v>
      </c>
      <c r="AJ38">
        <f>VLOOKUP(ROUNDUP(SUM($C$35:$C38),0),'運賃表（距離ごと）'!$B$2:$D$22,3)</f>
        <v>210</v>
      </c>
      <c r="AK38">
        <f>VLOOKUP(ROUNDUP(SUM($C$36:$C38),0),'運賃表（距離ごと）'!$B$2:$D$22,3)</f>
        <v>210</v>
      </c>
      <c r="AL38">
        <f>VLOOKUP(ROUNDUP(SUM($C$37:$C38),0),'運賃表（距離ごと）'!$B$2:$D$22,3)</f>
        <v>190</v>
      </c>
      <c r="AM38">
        <f>VLOOKUP(ROUNDUP(SUM($C$38:$C38),0),'運賃表（距離ごと）'!$B$2:$D$22,3)</f>
        <v>150</v>
      </c>
      <c r="AO38">
        <v>150</v>
      </c>
      <c r="AP38">
        <v>150</v>
      </c>
      <c r="AQ38">
        <v>190</v>
      </c>
      <c r="AR38">
        <v>210</v>
      </c>
      <c r="AS38">
        <v>210</v>
      </c>
      <c r="AT38">
        <v>190</v>
      </c>
      <c r="AU38">
        <v>190</v>
      </c>
      <c r="AV38">
        <v>210</v>
      </c>
      <c r="AW38">
        <v>210</v>
      </c>
      <c r="AX38">
        <v>240</v>
      </c>
    </row>
    <row r="39" spans="2:50">
      <c r="B39">
        <f>SUM($C$3:C39)</f>
        <v>134.60000000000002</v>
      </c>
      <c r="C39">
        <v>1.2</v>
      </c>
      <c r="D39" t="s">
        <v>68</v>
      </c>
      <c r="E39">
        <f>VLOOKUP(ROUNDUP(SUM($C$4:C39),0),'運賃表（距離ごと）'!$B$2:$D$22,3)</f>
        <v>2640</v>
      </c>
      <c r="F39">
        <f>VLOOKUP(ROUNDUP(SUM($C$5:$C39),0),'運賃表（距離ごと）'!$B$2:$D$22,3)</f>
        <v>2640</v>
      </c>
      <c r="G39">
        <f>VLOOKUP(ROUNDUP(SUM($C$6:$C39),0),'運賃表（距離ごと）'!$B$2:$D$22,3)</f>
        <v>2310</v>
      </c>
      <c r="H39">
        <f>VLOOKUP(ROUNDUP(SUM($C$7:$C39),0),'運賃表（距離ごと）'!$B$2:$D$22,3)</f>
        <v>2310</v>
      </c>
      <c r="I39">
        <f>VLOOKUP(ROUNDUP(SUM($C$8:$C39),0),'運賃表（距離ごと）'!$B$2:$D$22,3)</f>
        <v>2310</v>
      </c>
      <c r="J39">
        <f>VLOOKUP(ROUNDUP(SUM($C$9:$C39),0),'運賃表（距離ごと）'!$B$2:$D$22,3)</f>
        <v>2310</v>
      </c>
      <c r="K39">
        <f>VLOOKUP(ROUNDUP(SUM($C$10:$C39),0),'運賃表（距離ごと）'!$B$2:$D$22,3)</f>
        <v>1980</v>
      </c>
      <c r="L39">
        <f>VLOOKUP(ROUNDUP(SUM($C$11:$C39),0),'運賃表（距離ごと）'!$B$2:$D$22,3)</f>
        <v>1980</v>
      </c>
      <c r="M39">
        <f>VLOOKUP(ROUNDUP(SUM($C$12:$C39),0),'運賃表（距離ごと）'!$B$2:$D$22,3)</f>
        <v>1980</v>
      </c>
      <c r="N39">
        <f>VLOOKUP(ROUNDUP(SUM($C$13:$C39),0),'運賃表（距離ごと）'!$B$2:$D$22,3)</f>
        <v>1880</v>
      </c>
      <c r="O39">
        <f>VLOOKUP(ROUNDUP(SUM($C$14:$C39),0),'運賃表（距離ごと）'!$B$2:$D$22,3)</f>
        <v>1880</v>
      </c>
      <c r="P39">
        <f>VLOOKUP(ROUNDUP(SUM($C$15:$C39),0),'運賃表（距離ごと）'!$B$2:$D$22,3)</f>
        <v>1690</v>
      </c>
      <c r="Q39">
        <f>VLOOKUP(ROUNDUP(SUM($C$16:$C39),0),'運賃表（距離ごと）'!$B$2:$D$22,3)</f>
        <v>1690</v>
      </c>
      <c r="R39">
        <f>VLOOKUP(ROUNDUP(SUM($C$17:$C39),0),'運賃表（距離ごと）'!$B$2:$D$22,3)</f>
        <v>1520</v>
      </c>
      <c r="S39">
        <f>VLOOKUP(ROUNDUP(SUM($C$18:$C39),0),'運賃表（距離ごと）'!$B$2:$D$22,3)</f>
        <v>1520</v>
      </c>
      <c r="T39">
        <f>VLOOKUP(ROUNDUP(SUM($C$19:$C39),0),'運賃表（距離ごと）'!$B$2:$D$22,3)</f>
        <v>1520</v>
      </c>
      <c r="U39">
        <f>VLOOKUP(ROUNDUP(SUM($C$20:$C39),0),'運賃表（距離ごと）'!$B$2:$D$22,3)</f>
        <v>1340</v>
      </c>
      <c r="V39">
        <f>VLOOKUP(ROUNDUP(SUM($C$21:$C39),0),'運賃表（距離ごと）'!$B$2:$D$22,3)</f>
        <v>1340</v>
      </c>
      <c r="W39">
        <f>VLOOKUP(ROUNDUP(SUM($C$22:$C39),0),'運賃表（距離ごと）'!$B$2:$D$22,3)</f>
        <v>1170</v>
      </c>
      <c r="X39">
        <f>VLOOKUP(ROUNDUP(SUM($C$23:$C39),0),'運賃表（距離ごと）'!$B$2:$D$22,3)</f>
        <v>1170</v>
      </c>
      <c r="Y39">
        <f>VLOOKUP(ROUNDUP(SUM($C$24:$C39),0),'運賃表（距離ごと）'!$B$2:$D$22,3)</f>
        <v>990</v>
      </c>
      <c r="Z39">
        <f>VLOOKUP(ROUNDUP(SUM($C$25:$C39),0),'運賃表（距離ごと）'!$B$2:$D$22,3)</f>
        <v>990</v>
      </c>
      <c r="AA39">
        <f>VLOOKUP(ROUNDUP(SUM($C$26:$C39),0),'運賃表（距離ごと）'!$B$2:$D$22,3)</f>
        <v>860</v>
      </c>
      <c r="AB39">
        <f>VLOOKUP(ROUNDUP(SUM($C$27:$C39),0),'運賃表（距離ごと）'!$B$2:$D$22,3)</f>
        <v>770</v>
      </c>
      <c r="AC39">
        <f>VLOOKUP(ROUNDUP(SUM($C$28:$C39),0),'運賃表（距離ごと）'!$B$2:$D$22,3)</f>
        <v>680</v>
      </c>
      <c r="AD39">
        <f>VLOOKUP(ROUNDUP(SUM($C$29:$C39),0),'運賃表（距離ごと）'!$B$2:$D$22,3)</f>
        <v>680</v>
      </c>
      <c r="AE39">
        <f>VLOOKUP(ROUNDUP(SUM($C$30:$C39),0),'運賃表（距離ごと）'!$B$2:$D$22,3)</f>
        <v>590</v>
      </c>
      <c r="AF39">
        <f>VLOOKUP(ROUNDUP(SUM($C$31:$C39),0),'運賃表（距離ごと）'!$B$2:$D$22,3)</f>
        <v>510</v>
      </c>
      <c r="AG39">
        <f>VLOOKUP(ROUNDUP(SUM($C$32:$C39),0),'運賃表（距離ごと）'!$B$2:$D$22,3)</f>
        <v>510</v>
      </c>
      <c r="AH39">
        <f>VLOOKUP(ROUNDUP(SUM($C$33:$C39),0),'運賃表（距離ごと）'!$B$2:$D$22,3)</f>
        <v>420</v>
      </c>
      <c r="AI39">
        <f>VLOOKUP(ROUNDUP(SUM($C$34:$C39),0),'運賃表（距離ごと）'!$B$2:$D$22,3)</f>
        <v>330</v>
      </c>
      <c r="AJ39">
        <f>VLOOKUP(ROUNDUP(SUM($C$35:$C39),0),'運賃表（距離ごと）'!$B$2:$D$22,3)</f>
        <v>240</v>
      </c>
      <c r="AK39">
        <f>VLOOKUP(ROUNDUP(SUM($C$36:$C39),0),'運賃表（距離ごと）'!$B$2:$D$22,3)</f>
        <v>210</v>
      </c>
      <c r="AL39">
        <f>VLOOKUP(ROUNDUP(SUM($C$37:$C39),0),'運賃表（距離ごと）'!$B$2:$D$22,3)</f>
        <v>190</v>
      </c>
      <c r="AM39">
        <f>VLOOKUP(ROUNDUP(SUM($C$38:$C39),0),'運賃表（距離ごと）'!$B$2:$D$22,3)</f>
        <v>150</v>
      </c>
      <c r="AN39">
        <f>VLOOKUP(ROUNDUP(SUM($C$39:$C39),0),'運賃表（距離ごと）'!$B$2:$D$22,3)</f>
        <v>150</v>
      </c>
      <c r="AP39">
        <v>150</v>
      </c>
      <c r="AQ39">
        <v>190</v>
      </c>
      <c r="AR39">
        <v>190</v>
      </c>
      <c r="AS39">
        <v>210</v>
      </c>
      <c r="AT39">
        <v>190</v>
      </c>
      <c r="AU39">
        <v>190</v>
      </c>
      <c r="AV39">
        <v>210</v>
      </c>
      <c r="AW39">
        <v>240</v>
      </c>
      <c r="AX39">
        <v>240</v>
      </c>
    </row>
    <row r="40" spans="2:50">
      <c r="B40">
        <f>SUM($C$3:C40)</f>
        <v>135.90000000000003</v>
      </c>
      <c r="C40">
        <v>1.3</v>
      </c>
      <c r="D40" t="s">
        <v>69</v>
      </c>
      <c r="E40">
        <f>VLOOKUP(ROUNDUP(SUM($C$4:C40),0),'運賃表（距離ごと）'!$B$2:$D$22,3)</f>
        <v>2640</v>
      </c>
      <c r="F40">
        <f>VLOOKUP(ROUNDUP(SUM($C$5:$C40),0),'運賃表（距離ごと）'!$B$2:$D$22,3)</f>
        <v>2640</v>
      </c>
      <c r="G40">
        <f>VLOOKUP(ROUNDUP(SUM($C$6:$C40),0),'運賃表（距離ごと）'!$B$2:$D$22,3)</f>
        <v>2310</v>
      </c>
      <c r="H40">
        <f>VLOOKUP(ROUNDUP(SUM($C$7:$C40),0),'運賃表（距離ごと）'!$B$2:$D$22,3)</f>
        <v>2310</v>
      </c>
      <c r="I40">
        <f>VLOOKUP(ROUNDUP(SUM($C$8:$C40),0),'運賃表（距離ごと）'!$B$2:$D$22,3)</f>
        <v>2310</v>
      </c>
      <c r="J40">
        <f>VLOOKUP(ROUNDUP(SUM($C$9:$C40),0),'運賃表（距離ごと）'!$B$2:$D$22,3)</f>
        <v>2310</v>
      </c>
      <c r="K40">
        <f>VLOOKUP(ROUNDUP(SUM($C$10:$C40),0),'運賃表（距離ごと）'!$B$2:$D$22,3)</f>
        <v>1980</v>
      </c>
      <c r="L40">
        <f>VLOOKUP(ROUNDUP(SUM($C$11:$C40),0),'運賃表（距離ごと）'!$B$2:$D$22,3)</f>
        <v>1980</v>
      </c>
      <c r="M40">
        <f>VLOOKUP(ROUNDUP(SUM($C$12:$C40),0),'運賃表（距離ごと）'!$B$2:$D$22,3)</f>
        <v>1980</v>
      </c>
      <c r="N40">
        <f>VLOOKUP(ROUNDUP(SUM($C$13:$C40),0),'運賃表（距離ごと）'!$B$2:$D$22,3)</f>
        <v>1880</v>
      </c>
      <c r="O40">
        <f>VLOOKUP(ROUNDUP(SUM($C$14:$C40),0),'運賃表（距離ごと）'!$B$2:$D$22,3)</f>
        <v>1880</v>
      </c>
      <c r="P40">
        <f>VLOOKUP(ROUNDUP(SUM($C$15:$C40),0),'運賃表（距離ごと）'!$B$2:$D$22,3)</f>
        <v>1690</v>
      </c>
      <c r="Q40">
        <f>VLOOKUP(ROUNDUP(SUM($C$16:$C40),0),'運賃表（距離ごと）'!$B$2:$D$22,3)</f>
        <v>1690</v>
      </c>
      <c r="R40">
        <f>VLOOKUP(ROUNDUP(SUM($C$17:$C40),0),'運賃表（距離ごと）'!$B$2:$D$22,3)</f>
        <v>1690</v>
      </c>
      <c r="S40">
        <f>VLOOKUP(ROUNDUP(SUM($C$18:$C40),0),'運賃表（距離ごと）'!$B$2:$D$22,3)</f>
        <v>1520</v>
      </c>
      <c r="T40">
        <f>VLOOKUP(ROUNDUP(SUM($C$19:$C40),0),'運賃表（距離ごと）'!$B$2:$D$22,3)</f>
        <v>1520</v>
      </c>
      <c r="U40">
        <f>VLOOKUP(ROUNDUP(SUM($C$20:$C40),0),'運賃表（距離ごと）'!$B$2:$D$22,3)</f>
        <v>1340</v>
      </c>
      <c r="V40">
        <f>VLOOKUP(ROUNDUP(SUM($C$21:$C40),0),'運賃表（距離ごと）'!$B$2:$D$22,3)</f>
        <v>1340</v>
      </c>
      <c r="W40">
        <f>VLOOKUP(ROUNDUP(SUM($C$22:$C40),0),'運賃表（距離ごと）'!$B$2:$D$22,3)</f>
        <v>1340</v>
      </c>
      <c r="X40">
        <f>VLOOKUP(ROUNDUP(SUM($C$23:$C40),0),'運賃表（距離ごと）'!$B$2:$D$22,3)</f>
        <v>1170</v>
      </c>
      <c r="Y40">
        <f>VLOOKUP(ROUNDUP(SUM($C$24:$C40),0),'運賃表（距離ごと）'!$B$2:$D$22,3)</f>
        <v>1170</v>
      </c>
      <c r="Z40">
        <f>VLOOKUP(ROUNDUP(SUM($C$25:$C40),0),'運賃表（距離ごと）'!$B$2:$D$22,3)</f>
        <v>990</v>
      </c>
      <c r="AA40">
        <f>VLOOKUP(ROUNDUP(SUM($C$26:$C40),0),'運賃表（距離ごと）'!$B$2:$D$22,3)</f>
        <v>860</v>
      </c>
      <c r="AB40">
        <f>VLOOKUP(ROUNDUP(SUM($C$27:$C40),0),'運賃表（距離ごと）'!$B$2:$D$22,3)</f>
        <v>770</v>
      </c>
      <c r="AC40">
        <f>VLOOKUP(ROUNDUP(SUM($C$28:$C40),0),'運賃表（距離ごと）'!$B$2:$D$22,3)</f>
        <v>770</v>
      </c>
      <c r="AD40">
        <f>VLOOKUP(ROUNDUP(SUM($C$29:$C40),0),'運賃表（距離ごと）'!$B$2:$D$22,3)</f>
        <v>680</v>
      </c>
      <c r="AE40">
        <f>VLOOKUP(ROUNDUP(SUM($C$30:$C40),0),'運賃表（距離ごと）'!$B$2:$D$22,3)</f>
        <v>590</v>
      </c>
      <c r="AF40">
        <f>VLOOKUP(ROUNDUP(SUM($C$31:$C40),0),'運賃表（距離ごと）'!$B$2:$D$22,3)</f>
        <v>590</v>
      </c>
      <c r="AG40">
        <f>VLOOKUP(ROUNDUP(SUM($C$32:$C40),0),'運賃表（距離ごと）'!$B$2:$D$22,3)</f>
        <v>510</v>
      </c>
      <c r="AH40">
        <f>VLOOKUP(ROUNDUP(SUM($C$33:$C40),0),'運賃表（距離ごと）'!$B$2:$D$22,3)</f>
        <v>420</v>
      </c>
      <c r="AI40">
        <f>VLOOKUP(ROUNDUP(SUM($C$34:$C40),0),'運賃表（距離ごと）'!$B$2:$D$22,3)</f>
        <v>330</v>
      </c>
      <c r="AJ40">
        <f>VLOOKUP(ROUNDUP(SUM($C$35:$C40),0),'運賃表（距離ごと）'!$B$2:$D$22,3)</f>
        <v>240</v>
      </c>
      <c r="AK40">
        <f>VLOOKUP(ROUNDUP(SUM($C$36:$C40),0),'運賃表（距離ごと）'!$B$2:$D$22,3)</f>
        <v>240</v>
      </c>
      <c r="AL40">
        <f>VLOOKUP(ROUNDUP(SUM($C$37:$C40),0),'運賃表（距離ごと）'!$B$2:$D$22,3)</f>
        <v>210</v>
      </c>
      <c r="AM40">
        <f>VLOOKUP(ROUNDUP(SUM($C$38:$C40),0),'運賃表（距離ごと）'!$B$2:$D$22,3)</f>
        <v>190</v>
      </c>
      <c r="AN40">
        <f>VLOOKUP(ROUNDUP(SUM($C$39:$C40),0),'運賃表（距離ごと）'!$B$2:$D$22,3)</f>
        <v>150</v>
      </c>
      <c r="AO40">
        <f>VLOOKUP(ROUNDUP(SUM($C$40:$C40),0),'運賃表（距離ごと）'!$B$2:$D$22,3)</f>
        <v>150</v>
      </c>
      <c r="AQ40">
        <v>150</v>
      </c>
      <c r="AR40">
        <v>190</v>
      </c>
      <c r="AS40">
        <v>210</v>
      </c>
      <c r="AT40">
        <v>210</v>
      </c>
      <c r="AU40">
        <v>210</v>
      </c>
      <c r="AV40">
        <v>240</v>
      </c>
      <c r="AW40">
        <v>240</v>
      </c>
      <c r="AX40">
        <v>240</v>
      </c>
    </row>
    <row r="41" spans="2:50">
      <c r="B41">
        <f>SUM($C$3:C41)</f>
        <v>138.30000000000004</v>
      </c>
      <c r="C41">
        <v>2.4</v>
      </c>
      <c r="D41" t="s">
        <v>70</v>
      </c>
      <c r="E41">
        <f>VLOOKUP(ROUNDUP(SUM($C$4:C41),0),'運賃表（距離ごと）'!$B$2:$D$22,3)</f>
        <v>2640</v>
      </c>
      <c r="F41">
        <f>VLOOKUP(ROUNDUP(SUM($C$5:$C41),0),'運賃表（距離ごと）'!$B$2:$D$22,3)</f>
        <v>2640</v>
      </c>
      <c r="G41">
        <f>VLOOKUP(ROUNDUP(SUM($C$6:$C41),0),'運賃表（距離ごと）'!$B$2:$D$22,3)</f>
        <v>2310</v>
      </c>
      <c r="H41">
        <f>VLOOKUP(ROUNDUP(SUM($C$7:$C41),0),'運賃表（距離ごと）'!$B$2:$D$22,3)</f>
        <v>2310</v>
      </c>
      <c r="I41">
        <f>VLOOKUP(ROUNDUP(SUM($C$8:$C41),0),'運賃表（距離ごと）'!$B$2:$D$22,3)</f>
        <v>2310</v>
      </c>
      <c r="J41">
        <f>VLOOKUP(ROUNDUP(SUM($C$9:$C41),0),'運賃表（距離ごと）'!$B$2:$D$22,3)</f>
        <v>2310</v>
      </c>
      <c r="K41">
        <f>VLOOKUP(ROUNDUP(SUM($C$10:$C41),0),'運賃表（距離ごと）'!$B$2:$D$22,3)</f>
        <v>2310</v>
      </c>
      <c r="L41">
        <f>VLOOKUP(ROUNDUP(SUM($C$11:$C41),0),'運賃表（距離ごと）'!$B$2:$D$22,3)</f>
        <v>1980</v>
      </c>
      <c r="M41">
        <f>VLOOKUP(ROUNDUP(SUM($C$12:$C41),0),'運賃表（距離ごと）'!$B$2:$D$22,3)</f>
        <v>1980</v>
      </c>
      <c r="N41">
        <f>VLOOKUP(ROUNDUP(SUM($C$13:$C41),0),'運賃表（距離ごと）'!$B$2:$D$22,3)</f>
        <v>1980</v>
      </c>
      <c r="O41">
        <f>VLOOKUP(ROUNDUP(SUM($C$14:$C41),0),'運賃表（距離ごと）'!$B$2:$D$22,3)</f>
        <v>1880</v>
      </c>
      <c r="P41">
        <f>VLOOKUP(ROUNDUP(SUM($C$15:$C41),0),'運賃表（距離ごと）'!$B$2:$D$22,3)</f>
        <v>1880</v>
      </c>
      <c r="Q41">
        <f>VLOOKUP(ROUNDUP(SUM($C$16:$C41),0),'運賃表（距離ごと）'!$B$2:$D$22,3)</f>
        <v>1690</v>
      </c>
      <c r="R41">
        <f>VLOOKUP(ROUNDUP(SUM($C$17:$C41),0),'運賃表（距離ごと）'!$B$2:$D$22,3)</f>
        <v>1690</v>
      </c>
      <c r="S41">
        <f>VLOOKUP(ROUNDUP(SUM($C$18:$C41),0),'運賃表（距離ごと）'!$B$2:$D$22,3)</f>
        <v>1690</v>
      </c>
      <c r="T41">
        <f>VLOOKUP(ROUNDUP(SUM($C$19:$C41),0),'運賃表（距離ごと）'!$B$2:$D$22,3)</f>
        <v>1520</v>
      </c>
      <c r="U41">
        <f>VLOOKUP(ROUNDUP(SUM($C$20:$C41),0),'運賃表（距離ごと）'!$B$2:$D$22,3)</f>
        <v>1340</v>
      </c>
      <c r="V41">
        <f>VLOOKUP(ROUNDUP(SUM($C$21:$C41),0),'運賃表（距離ごと）'!$B$2:$D$22,3)</f>
        <v>1340</v>
      </c>
      <c r="W41">
        <f>VLOOKUP(ROUNDUP(SUM($C$22:$C41),0),'運賃表（距離ごと）'!$B$2:$D$22,3)</f>
        <v>1340</v>
      </c>
      <c r="X41">
        <f>VLOOKUP(ROUNDUP(SUM($C$23:$C41),0),'運賃表（距離ごと）'!$B$2:$D$22,3)</f>
        <v>1170</v>
      </c>
      <c r="Y41">
        <f>VLOOKUP(ROUNDUP(SUM($C$24:$C41),0),'運賃表（距離ごと）'!$B$2:$D$22,3)</f>
        <v>1170</v>
      </c>
      <c r="Z41">
        <f>VLOOKUP(ROUNDUP(SUM($C$25:$C41),0),'運賃表（距離ごと）'!$B$2:$D$22,3)</f>
        <v>990</v>
      </c>
      <c r="AA41">
        <f>VLOOKUP(ROUNDUP(SUM($C$26:$C41),0),'運賃表（距離ごと）'!$B$2:$D$22,3)</f>
        <v>990</v>
      </c>
      <c r="AB41">
        <f>VLOOKUP(ROUNDUP(SUM($C$27:$C41),0),'運賃表（距離ごと）'!$B$2:$D$22,3)</f>
        <v>860</v>
      </c>
      <c r="AC41">
        <f>VLOOKUP(ROUNDUP(SUM($C$28:$C41),0),'運賃表（距離ごと）'!$B$2:$D$22,3)</f>
        <v>770</v>
      </c>
      <c r="AD41">
        <f>VLOOKUP(ROUNDUP(SUM($C$29:$C41),0),'運賃表（距離ごと）'!$B$2:$D$22,3)</f>
        <v>680</v>
      </c>
      <c r="AE41">
        <f>VLOOKUP(ROUNDUP(SUM($C$30:$C41),0),'運賃表（距離ごと）'!$B$2:$D$22,3)</f>
        <v>680</v>
      </c>
      <c r="AF41">
        <f>VLOOKUP(ROUNDUP(SUM($C$31:$C41),0),'運賃表（距離ごと）'!$B$2:$D$22,3)</f>
        <v>590</v>
      </c>
      <c r="AG41">
        <f>VLOOKUP(ROUNDUP(SUM($C$32:$C41),0),'運賃表（距離ごと）'!$B$2:$D$22,3)</f>
        <v>590</v>
      </c>
      <c r="AH41">
        <f>VLOOKUP(ROUNDUP(SUM($C$33:$C41),0),'運賃表（距離ごと）'!$B$2:$D$22,3)</f>
        <v>510</v>
      </c>
      <c r="AI41">
        <f>VLOOKUP(ROUNDUP(SUM($C$34:$C41),0),'運賃表（距離ごと）'!$B$2:$D$22,3)</f>
        <v>330</v>
      </c>
      <c r="AJ41">
        <f>VLOOKUP(ROUNDUP(SUM($C$35:$C41),0),'運賃表（距離ごと）'!$B$2:$D$22,3)</f>
        <v>240</v>
      </c>
      <c r="AK41">
        <f>VLOOKUP(ROUNDUP(SUM($C$36:$C41),0),'運賃表（距離ごと）'!$B$2:$D$22,3)</f>
        <v>240</v>
      </c>
      <c r="AL41">
        <f>VLOOKUP(ROUNDUP(SUM($C$37:$C41),0),'運賃表（距離ごと）'!$B$2:$D$22,3)</f>
        <v>210</v>
      </c>
      <c r="AM41">
        <f>VLOOKUP(ROUNDUP(SUM($C$38:$C41),0),'運賃表（距離ごと）'!$B$2:$D$22,3)</f>
        <v>190</v>
      </c>
      <c r="AN41">
        <f>VLOOKUP(ROUNDUP(SUM($C$39:$C41),0),'運賃表（距離ごと）'!$B$2:$D$22,3)</f>
        <v>190</v>
      </c>
      <c r="AO41">
        <f>VLOOKUP(ROUNDUP(SUM($C$40:$C41),0),'運賃表（距離ごと）'!$B$2:$D$22,3)</f>
        <v>190</v>
      </c>
      <c r="AP41">
        <f>VLOOKUP(ROUNDUP(SUM($C$41:$C41),0),'運賃表（距離ごと）'!$B$2:$D$22,3)</f>
        <v>150</v>
      </c>
      <c r="AR41">
        <v>150</v>
      </c>
      <c r="AS41">
        <v>190</v>
      </c>
      <c r="AT41">
        <v>210</v>
      </c>
      <c r="AU41">
        <v>210</v>
      </c>
      <c r="AV41">
        <v>240</v>
      </c>
      <c r="AW41">
        <v>240</v>
      </c>
      <c r="AX41">
        <v>330</v>
      </c>
    </row>
    <row r="42" spans="2:50">
      <c r="B42">
        <f>SUM($C$3:C42)</f>
        <v>140.50000000000003</v>
      </c>
      <c r="C42">
        <v>2.2000000000000002</v>
      </c>
      <c r="D42" t="s">
        <v>71</v>
      </c>
      <c r="E42">
        <f>VLOOKUP(ROUNDUP(SUM($C$4:C42),0),'運賃表（距離ごと）'!$B$2:$D$22,3)</f>
        <v>2640</v>
      </c>
      <c r="F42">
        <f>VLOOKUP(ROUNDUP(SUM($C$5:$C42),0),'運賃表（距離ごと）'!$B$2:$D$22,3)</f>
        <v>2640</v>
      </c>
      <c r="G42">
        <f>VLOOKUP(ROUNDUP(SUM($C$6:$C42),0),'運賃表（距離ごと）'!$B$2:$D$22,3)</f>
        <v>2640</v>
      </c>
      <c r="H42">
        <f>VLOOKUP(ROUNDUP(SUM($C$7:$C42),0),'運賃表（距離ごと）'!$B$2:$D$22,3)</f>
        <v>2310</v>
      </c>
      <c r="I42">
        <f>VLOOKUP(ROUNDUP(SUM($C$8:$C42),0),'運賃表（距離ごと）'!$B$2:$D$22,3)</f>
        <v>2310</v>
      </c>
      <c r="J42">
        <f>VLOOKUP(ROUNDUP(SUM($C$9:$C42),0),'運賃表（距離ごと）'!$B$2:$D$22,3)</f>
        <v>2310</v>
      </c>
      <c r="K42">
        <f>VLOOKUP(ROUNDUP(SUM($C$10:$C42),0),'運賃表（距離ごと）'!$B$2:$D$22,3)</f>
        <v>2310</v>
      </c>
      <c r="L42">
        <f>VLOOKUP(ROUNDUP(SUM($C$11:$C42),0),'運賃表（距離ごと）'!$B$2:$D$22,3)</f>
        <v>2310</v>
      </c>
      <c r="M42">
        <f>VLOOKUP(ROUNDUP(SUM($C$12:$C42),0),'運賃表（距離ごと）'!$B$2:$D$22,3)</f>
        <v>1980</v>
      </c>
      <c r="N42">
        <f>VLOOKUP(ROUNDUP(SUM($C$13:$C42),0),'運賃表（距離ごと）'!$B$2:$D$22,3)</f>
        <v>1980</v>
      </c>
      <c r="O42">
        <f>VLOOKUP(ROUNDUP(SUM($C$14:$C42),0),'運賃表（距離ごと）'!$B$2:$D$22,3)</f>
        <v>1880</v>
      </c>
      <c r="P42">
        <f>VLOOKUP(ROUNDUP(SUM($C$15:$C42),0),'運賃表（距離ごと）'!$B$2:$D$22,3)</f>
        <v>1880</v>
      </c>
      <c r="Q42">
        <f>VLOOKUP(ROUNDUP(SUM($C$16:$C42),0),'運賃表（距離ごと）'!$B$2:$D$22,3)</f>
        <v>1690</v>
      </c>
      <c r="R42">
        <f>VLOOKUP(ROUNDUP(SUM($C$17:$C42),0),'運賃表（距離ごと）'!$B$2:$D$22,3)</f>
        <v>1690</v>
      </c>
      <c r="S42">
        <f>VLOOKUP(ROUNDUP(SUM($C$18:$C42),0),'運賃表（距離ごと）'!$B$2:$D$22,3)</f>
        <v>1690</v>
      </c>
      <c r="T42">
        <f>VLOOKUP(ROUNDUP(SUM($C$19:$C42),0),'運賃表（距離ごと）'!$B$2:$D$22,3)</f>
        <v>1520</v>
      </c>
      <c r="U42">
        <f>VLOOKUP(ROUNDUP(SUM($C$20:$C42),0),'運賃表（距離ごと）'!$B$2:$D$22,3)</f>
        <v>1340</v>
      </c>
      <c r="V42">
        <f>VLOOKUP(ROUNDUP(SUM($C$21:$C42),0),'運賃表（距離ごと）'!$B$2:$D$22,3)</f>
        <v>1340</v>
      </c>
      <c r="W42">
        <f>VLOOKUP(ROUNDUP(SUM($C$22:$C42),0),'運賃表（距離ごと）'!$B$2:$D$22,3)</f>
        <v>1340</v>
      </c>
      <c r="X42">
        <f>VLOOKUP(ROUNDUP(SUM($C$23:$C42),0),'運賃表（距離ごと）'!$B$2:$D$22,3)</f>
        <v>1340</v>
      </c>
      <c r="Y42">
        <f>VLOOKUP(ROUNDUP(SUM($C$24:$C42),0),'運賃表（距離ごと）'!$B$2:$D$22,3)</f>
        <v>1170</v>
      </c>
      <c r="Z42">
        <f>VLOOKUP(ROUNDUP(SUM($C$25:$C42),0),'運賃表（距離ごと）'!$B$2:$D$22,3)</f>
        <v>990</v>
      </c>
      <c r="AA42">
        <f>VLOOKUP(ROUNDUP(SUM($C$26:$C42),0),'運賃表（距離ごと）'!$B$2:$D$22,3)</f>
        <v>990</v>
      </c>
      <c r="AB42">
        <f>VLOOKUP(ROUNDUP(SUM($C$27:$C42),0),'運賃表（距離ごと）'!$B$2:$D$22,3)</f>
        <v>860</v>
      </c>
      <c r="AC42">
        <f>VLOOKUP(ROUNDUP(SUM($C$28:$C42),0),'運賃表（距離ごと）'!$B$2:$D$22,3)</f>
        <v>860</v>
      </c>
      <c r="AD42">
        <f>VLOOKUP(ROUNDUP(SUM($C$29:$C42),0),'運賃表（距離ごと）'!$B$2:$D$22,3)</f>
        <v>770</v>
      </c>
      <c r="AE42">
        <f>VLOOKUP(ROUNDUP(SUM($C$30:$C42),0),'運賃表（距離ごと）'!$B$2:$D$22,3)</f>
        <v>680</v>
      </c>
      <c r="AF42">
        <f>VLOOKUP(ROUNDUP(SUM($C$31:$C42),0),'運賃表（距離ごと）'!$B$2:$D$22,3)</f>
        <v>680</v>
      </c>
      <c r="AG42">
        <f>VLOOKUP(ROUNDUP(SUM($C$32:$C42),0),'運賃表（距離ごと）'!$B$2:$D$22,3)</f>
        <v>590</v>
      </c>
      <c r="AH42">
        <f>VLOOKUP(ROUNDUP(SUM($C$33:$C42),0),'運賃表（距離ごと）'!$B$2:$D$22,3)</f>
        <v>510</v>
      </c>
      <c r="AI42">
        <f>VLOOKUP(ROUNDUP(SUM($C$34:$C42),0),'運賃表（距離ごと）'!$B$2:$D$22,3)</f>
        <v>420</v>
      </c>
      <c r="AJ42">
        <f>VLOOKUP(ROUNDUP(SUM($C$35:$C42),0),'運賃表（距離ごと）'!$B$2:$D$22,3)</f>
        <v>330</v>
      </c>
      <c r="AK42">
        <f>VLOOKUP(ROUNDUP(SUM($C$36:$C42),0),'運賃表（距離ごと）'!$B$2:$D$22,3)</f>
        <v>240</v>
      </c>
      <c r="AL42">
        <f>VLOOKUP(ROUNDUP(SUM($C$37:$C42),0),'運賃表（距離ごと）'!$B$2:$D$22,3)</f>
        <v>240</v>
      </c>
      <c r="AM42">
        <f>VLOOKUP(ROUNDUP(SUM($C$38:$C42),0),'運賃表（距離ごと）'!$B$2:$D$22,3)</f>
        <v>210</v>
      </c>
      <c r="AN42">
        <f>VLOOKUP(ROUNDUP(SUM($C$39:$C42),0),'運賃表（距離ごと）'!$B$2:$D$22,3)</f>
        <v>210</v>
      </c>
      <c r="AO42">
        <f>VLOOKUP(ROUNDUP(SUM($C$40:$C42),0),'運賃表（距離ごと）'!$B$2:$D$22,3)</f>
        <v>190</v>
      </c>
      <c r="AP42">
        <f>VLOOKUP(ROUNDUP(SUM($C$41:$C42),0),'運賃表（距離ごと）'!$B$2:$D$22,3)</f>
        <v>190</v>
      </c>
      <c r="AQ42">
        <f>VLOOKUP(ROUNDUP(SUM($C$42:$C42),0),'運賃表（距離ごと）'!$B$2:$D$22,3)</f>
        <v>150</v>
      </c>
      <c r="AS42">
        <v>150</v>
      </c>
      <c r="AT42">
        <v>240</v>
      </c>
      <c r="AU42">
        <v>240</v>
      </c>
      <c r="AV42">
        <v>240</v>
      </c>
      <c r="AW42">
        <v>330</v>
      </c>
      <c r="AX42">
        <v>330</v>
      </c>
    </row>
    <row r="43" spans="2:50">
      <c r="B43">
        <f>SUM($C$3:C43)</f>
        <v>142.40000000000003</v>
      </c>
      <c r="C43">
        <v>1.9</v>
      </c>
      <c r="D43" t="s">
        <v>72</v>
      </c>
      <c r="E43">
        <f>VLOOKUP(ROUNDUP(SUM($C$4:C43),0),'運賃表（距離ごと）'!$B$2:$D$22,3)</f>
        <v>2640</v>
      </c>
      <c r="F43">
        <f>VLOOKUP(ROUNDUP(SUM($C$5:$C43),0),'運賃表（距離ごと）'!$B$2:$D$22,3)</f>
        <v>2640</v>
      </c>
      <c r="G43">
        <f>VLOOKUP(ROUNDUP(SUM($C$6:$C43),0),'運賃表（距離ごと）'!$B$2:$D$22,3)</f>
        <v>2640</v>
      </c>
      <c r="H43">
        <f>VLOOKUP(ROUNDUP(SUM($C$7:$C43),0),'運賃表（距離ごと）'!$B$2:$D$22,3)</f>
        <v>2640</v>
      </c>
      <c r="I43">
        <f>VLOOKUP(ROUNDUP(SUM($C$8:$C43),0),'運賃表（距離ごと）'!$B$2:$D$22,3)</f>
        <v>2310</v>
      </c>
      <c r="J43">
        <f>VLOOKUP(ROUNDUP(SUM($C$9:$C43),0),'運賃表（距離ごと）'!$B$2:$D$22,3)</f>
        <v>2310</v>
      </c>
      <c r="K43">
        <f>VLOOKUP(ROUNDUP(SUM($C$10:$C43),0),'運賃表（距離ごと）'!$B$2:$D$22,3)</f>
        <v>2310</v>
      </c>
      <c r="L43">
        <f>VLOOKUP(ROUNDUP(SUM($C$11:$C43),0),'運賃表（距離ごと）'!$B$2:$D$22,3)</f>
        <v>2310</v>
      </c>
      <c r="M43">
        <f>VLOOKUP(ROUNDUP(SUM($C$12:$C43),0),'運賃表（距離ごと）'!$B$2:$D$22,3)</f>
        <v>2310</v>
      </c>
      <c r="N43">
        <f>VLOOKUP(ROUNDUP(SUM($C$13:$C43),0),'運賃表（距離ごと）'!$B$2:$D$22,3)</f>
        <v>1980</v>
      </c>
      <c r="O43">
        <f>VLOOKUP(ROUNDUP(SUM($C$14:$C43),0),'運賃表（距離ごと）'!$B$2:$D$22,3)</f>
        <v>1880</v>
      </c>
      <c r="P43">
        <f>VLOOKUP(ROUNDUP(SUM($C$15:$C43),0),'運賃表（距離ごと）'!$B$2:$D$22,3)</f>
        <v>1880</v>
      </c>
      <c r="Q43">
        <f>VLOOKUP(ROUNDUP(SUM($C$16:$C43),0),'運賃表（距離ごと）'!$B$2:$D$22,3)</f>
        <v>1690</v>
      </c>
      <c r="R43">
        <f>VLOOKUP(ROUNDUP(SUM($C$17:$C43),0),'運賃表（距離ごと）'!$B$2:$D$22,3)</f>
        <v>1690</v>
      </c>
      <c r="S43">
        <f>VLOOKUP(ROUNDUP(SUM($C$18:$C43),0),'運賃表（距離ごと）'!$B$2:$D$22,3)</f>
        <v>1690</v>
      </c>
      <c r="T43">
        <f>VLOOKUP(ROUNDUP(SUM($C$19:$C43),0),'運賃表（距離ごと）'!$B$2:$D$22,3)</f>
        <v>1520</v>
      </c>
      <c r="U43">
        <f>VLOOKUP(ROUNDUP(SUM($C$20:$C43),0),'運賃表（距離ごと）'!$B$2:$D$22,3)</f>
        <v>1520</v>
      </c>
      <c r="V43">
        <f>VLOOKUP(ROUNDUP(SUM($C$21:$C43),0),'運賃表（距離ごと）'!$B$2:$D$22,3)</f>
        <v>1520</v>
      </c>
      <c r="W43">
        <f>VLOOKUP(ROUNDUP(SUM($C$22:$C43),0),'運賃表（距離ごと）'!$B$2:$D$22,3)</f>
        <v>1340</v>
      </c>
      <c r="X43">
        <f>VLOOKUP(ROUNDUP(SUM($C$23:$C43),0),'運賃表（距離ごと）'!$B$2:$D$22,3)</f>
        <v>1340</v>
      </c>
      <c r="Y43">
        <f>VLOOKUP(ROUNDUP(SUM($C$24:$C43),0),'運賃表（距離ごと）'!$B$2:$D$22,3)</f>
        <v>1170</v>
      </c>
      <c r="Z43">
        <f>VLOOKUP(ROUNDUP(SUM($C$25:$C43),0),'運賃表（距離ごと）'!$B$2:$D$22,3)</f>
        <v>1170</v>
      </c>
      <c r="AA43">
        <f>VLOOKUP(ROUNDUP(SUM($C$26:$C43),0),'運賃表（距離ごと）'!$B$2:$D$22,3)</f>
        <v>990</v>
      </c>
      <c r="AB43">
        <f>VLOOKUP(ROUNDUP(SUM($C$27:$C43),0),'運賃表（距離ごと）'!$B$2:$D$22,3)</f>
        <v>990</v>
      </c>
      <c r="AC43">
        <f>VLOOKUP(ROUNDUP(SUM($C$28:$C43),0),'運賃表（距離ごと）'!$B$2:$D$22,3)</f>
        <v>860</v>
      </c>
      <c r="AD43">
        <f>VLOOKUP(ROUNDUP(SUM($C$29:$C43),0),'運賃表（距離ごと）'!$B$2:$D$22,3)</f>
        <v>770</v>
      </c>
      <c r="AE43">
        <f>VLOOKUP(ROUNDUP(SUM($C$30:$C43),0),'運賃表（距離ごと）'!$B$2:$D$22,3)</f>
        <v>770</v>
      </c>
      <c r="AF43">
        <f>VLOOKUP(ROUNDUP(SUM($C$31:$C43),0),'運賃表（距離ごと）'!$B$2:$D$22,3)</f>
        <v>680</v>
      </c>
      <c r="AG43">
        <f>VLOOKUP(ROUNDUP(SUM($C$32:$C43),0),'運賃表（距離ごと）'!$B$2:$D$22,3)</f>
        <v>680</v>
      </c>
      <c r="AH43">
        <f>VLOOKUP(ROUNDUP(SUM($C$33:$C43),0),'運賃表（距離ごと）'!$B$2:$D$22,3)</f>
        <v>590</v>
      </c>
      <c r="AI43">
        <f>VLOOKUP(ROUNDUP(SUM($C$34:$C43),0),'運賃表（距離ごと）'!$B$2:$D$22,3)</f>
        <v>510</v>
      </c>
      <c r="AJ43">
        <f>VLOOKUP(ROUNDUP(SUM($C$35:$C43),0),'運賃表（距離ごと）'!$B$2:$D$22,3)</f>
        <v>330</v>
      </c>
      <c r="AK43">
        <f>VLOOKUP(ROUNDUP(SUM($C$36:$C43),0),'運賃表（距離ごと）'!$B$2:$D$22,3)</f>
        <v>330</v>
      </c>
      <c r="AL43">
        <f>VLOOKUP(ROUNDUP(SUM($C$37:$C43),0),'運賃表（距離ごと）'!$B$2:$D$22,3)</f>
        <v>240</v>
      </c>
      <c r="AM43">
        <f>VLOOKUP(ROUNDUP(SUM($C$38:$C43),0),'運賃表（距離ごと）'!$B$2:$D$22,3)</f>
        <v>240</v>
      </c>
      <c r="AN43">
        <f>VLOOKUP(ROUNDUP(SUM($C$39:$C43),0),'運賃表（距離ごと）'!$B$2:$D$22,3)</f>
        <v>210</v>
      </c>
      <c r="AO43">
        <f>VLOOKUP(ROUNDUP(SUM($C$40:$C43),0),'運賃表（距離ごと）'!$B$2:$D$22,3)</f>
        <v>210</v>
      </c>
      <c r="AP43">
        <f>VLOOKUP(ROUNDUP(SUM($C$41:$C43),0),'運賃表（距離ごと）'!$B$2:$D$22,3)</f>
        <v>210</v>
      </c>
      <c r="AQ43">
        <f>VLOOKUP(ROUNDUP(SUM($C$42:$C43),0),'運賃表（距離ごと）'!$B$2:$D$22,3)</f>
        <v>190</v>
      </c>
      <c r="AR43">
        <f>VLOOKUP(ROUNDUP(SUM($C$43:$C43),0),'運賃表（距離ごと）'!$B$2:$D$22,3)</f>
        <v>150</v>
      </c>
      <c r="AT43">
        <v>240</v>
      </c>
      <c r="AU43">
        <v>240</v>
      </c>
      <c r="AV43">
        <v>330</v>
      </c>
      <c r="AW43">
        <v>330</v>
      </c>
      <c r="AX43">
        <v>330</v>
      </c>
    </row>
    <row r="44" spans="2:50">
      <c r="B44">
        <f>B36+SUM($C$44:C44)</f>
        <v>131.50000000000003</v>
      </c>
      <c r="C44">
        <v>2.5</v>
      </c>
      <c r="D44" t="s">
        <v>73</v>
      </c>
      <c r="E44">
        <f>VLOOKUP(ROUNDUP(SUM($C$4:$C$37)+SUM($C$44:$C44),0),'運賃表（距離ごと）'!$B$2:$D$22,3)</f>
        <v>2640</v>
      </c>
      <c r="F44">
        <f>VLOOKUP(ROUNDUP(SUM($C$5:$C$37)+SUM($C$44:$C44),0),'運賃表（距離ごと）'!$B$2:$D$22,3)</f>
        <v>2640</v>
      </c>
      <c r="G44">
        <f>VLOOKUP(ROUNDUP(SUM($C$6:$C$37)+SUM($C$44:$C44),0),'運賃表（距離ごと）'!$B$2:$D$22,3)</f>
        <v>2310</v>
      </c>
      <c r="H44">
        <f>VLOOKUP(ROUNDUP(SUM($C$7:$C$37)+SUM($C$44:$C44),0),'運賃表（距離ごと）'!$B$2:$D$22,3)</f>
        <v>2310</v>
      </c>
      <c r="I44">
        <f>VLOOKUP(ROUNDUP(SUM($C$8:$C$37)+SUM($C$44:$C44),0),'運賃表（距離ごと）'!$B$2:$D$22,3)</f>
        <v>2310</v>
      </c>
      <c r="J44">
        <f>VLOOKUP(ROUNDUP(SUM($C$9:$C$37)+SUM($C$44:$C44),0),'運賃表（距離ごと）'!$B$2:$D$22,3)</f>
        <v>2310</v>
      </c>
      <c r="K44">
        <f>VLOOKUP(ROUNDUP(SUM($C$10:$C$37)+SUM($C$44:$C44),0),'運賃表（距離ごと）'!$B$2:$D$22,3)</f>
        <v>1980</v>
      </c>
      <c r="L44">
        <f>VLOOKUP(ROUNDUP(SUM($C$11:$C$37)+SUM($C$44:$C44),0),'運賃表（距離ごと）'!$B$2:$D$22,3)</f>
        <v>1980</v>
      </c>
      <c r="M44">
        <f>VLOOKUP(ROUNDUP(SUM($C$12:$C$37)+SUM($C$44:$C44),0),'運賃表（距離ごと）'!$B$2:$D$22,3)</f>
        <v>1980</v>
      </c>
      <c r="N44">
        <f>VLOOKUP(ROUNDUP(SUM($C$13:$C$37)+SUM($C$44:$C44),0),'運賃表（距離ごと）'!$B$2:$D$22,3)</f>
        <v>1880</v>
      </c>
      <c r="O44">
        <f>VLOOKUP(ROUNDUP(SUM($C$14:$C$37)+SUM($C$44:$C44),0),'運賃表（距離ごと）'!$B$2:$D$22,3)</f>
        <v>1880</v>
      </c>
      <c r="P44">
        <f>VLOOKUP(ROUNDUP(SUM($C$15:$C$37)+SUM($C$44:$C44),0),'運賃表（距離ごと）'!$B$2:$D$22,3)</f>
        <v>1690</v>
      </c>
      <c r="Q44">
        <f>VLOOKUP(ROUNDUP(SUM($C$16:$C$37)+SUM($C$44:$C44),0),'運賃表（距離ごと）'!$B$2:$D$22,3)</f>
        <v>1690</v>
      </c>
      <c r="R44">
        <f>VLOOKUP(ROUNDUP(SUM($C$17:$C$37)+SUM($C$44:$C44),0),'運賃表（距離ごと）'!$B$2:$D$22,3)</f>
        <v>1520</v>
      </c>
      <c r="S44">
        <f>VLOOKUP(ROUNDUP(SUM($C$18:$C$37)+SUM($C$44:$C44),0),'運賃表（距離ごと）'!$B$2:$D$22,3)</f>
        <v>1520</v>
      </c>
      <c r="T44">
        <f>VLOOKUP(ROUNDUP(SUM($C$19:$C$37)+SUM($C$44:$C44),0),'運賃表（距離ごと）'!$B$2:$D$22,3)</f>
        <v>1520</v>
      </c>
      <c r="U44">
        <f>VLOOKUP(ROUNDUP(SUM($C$20:$C$37)+SUM($C$44:$C44),0),'運賃表（距離ごと）'!$B$2:$D$22,3)</f>
        <v>1340</v>
      </c>
      <c r="V44">
        <f>VLOOKUP(ROUNDUP(SUM($C$21:$C$37)+SUM($C$44:$C44),0),'運賃表（距離ごと）'!$B$2:$D$22,3)</f>
        <v>1340</v>
      </c>
      <c r="W44">
        <f>VLOOKUP(ROUNDUP(SUM($C$22:$C$37)+SUM($C$44:$C44),0),'運賃表（距離ごと）'!$B$2:$D$22,3)</f>
        <v>1170</v>
      </c>
      <c r="X44">
        <f>VLOOKUP(ROUNDUP(SUM($C$23:$C$37)+SUM($C$44:$C44),0),'運賃表（距離ごと）'!$B$2:$D$22,3)</f>
        <v>1170</v>
      </c>
      <c r="Y44">
        <f>VLOOKUP(ROUNDUP(SUM($C$24:$C$37)+SUM($C$44:$C44),0),'運賃表（距離ごと）'!$B$2:$D$22,3)</f>
        <v>990</v>
      </c>
      <c r="Z44">
        <f>VLOOKUP(ROUNDUP(SUM($C$25:$C$37)+SUM($C$44:$C44),0),'運賃表（距離ごと）'!$B$2:$D$22,3)</f>
        <v>990</v>
      </c>
      <c r="AA44">
        <f>VLOOKUP(ROUNDUP(SUM($C$26:$C$37)+SUM($C$44:$C44),0),'運賃表（距離ごと）'!$B$2:$D$22,3)</f>
        <v>860</v>
      </c>
      <c r="AB44">
        <f>VLOOKUP(ROUNDUP(SUM($C$27:$C$37)+SUM($C$44:$C44),0),'運賃表（距離ごと）'!$B$2:$D$22,3)</f>
        <v>770</v>
      </c>
      <c r="AC44">
        <f>VLOOKUP(ROUNDUP(SUM($C$28:$C$37)+SUM($C$44:$C44),0),'運賃表（距離ごと）'!$B$2:$D$22,3)</f>
        <v>680</v>
      </c>
      <c r="AD44">
        <f>VLOOKUP(ROUNDUP(SUM($C$29:$C$37)+SUM($C$44:$C44),0),'運賃表（距離ごと）'!$B$2:$D$22,3)</f>
        <v>680</v>
      </c>
      <c r="AE44">
        <f>VLOOKUP(ROUNDUP(SUM($C$30:$C$37)+SUM($C$44:$C44),0),'運賃表（距離ごと）'!$B$2:$D$22,3)</f>
        <v>590</v>
      </c>
      <c r="AF44">
        <f>VLOOKUP(ROUNDUP(SUM($C$31:$C$37)+SUM($C$44:$C44),0),'運賃表（距離ごと）'!$B$2:$D$22,3)</f>
        <v>510</v>
      </c>
      <c r="AG44">
        <f>VLOOKUP(ROUNDUP(SUM($C$32:$C$37)+SUM($C$44:$C44),0),'運賃表（距離ごと）'!$B$2:$D$22,3)</f>
        <v>510</v>
      </c>
      <c r="AH44">
        <f>VLOOKUP(ROUNDUP(SUM($C$33:$C$37)+SUM($C$44:$C44),0),'運賃表（距離ごと）'!$B$2:$D$22,3)</f>
        <v>420</v>
      </c>
      <c r="AI44">
        <f>VLOOKUP(ROUNDUP(SUM($C$34:$C$37)+SUM($C$44:$C44),0),'運賃表（距離ごと）'!$B$2:$D$22,3)</f>
        <v>330</v>
      </c>
      <c r="AJ44">
        <f>VLOOKUP(ROUNDUP(SUM($C$35:$C$37)+SUM($C$44:$C44),0),'運賃表（距離ごと）'!$B$2:$D$22,3)</f>
        <v>240</v>
      </c>
      <c r="AK44">
        <f>VLOOKUP(ROUNDUP(SUM($C$36:$C$37)+SUM($C$44:$C44),0),'運賃表（距離ごと）'!$B$2:$D$22,3)</f>
        <v>210</v>
      </c>
      <c r="AL44">
        <f>VLOOKUP(ROUNDUP(SUM($C$37:$C$37)+SUM($C$44:$C44),0),'運賃表（距離ごと）'!$B$2:$D$22,3)</f>
        <v>190</v>
      </c>
      <c r="AM44">
        <f>VLOOKUP(ROUNDUP(SUM($C$44:$C44),0),'運賃表（距離ごと）'!$B$2:$D$22,3)</f>
        <v>150</v>
      </c>
      <c r="AN44">
        <f>VLOOKUP(ROUNDUP(SUM($C$38:$C$38)+SUM($C$44:$C44),0),'運賃表（距離ごと）'!$B$2:$D$22,3)</f>
        <v>190</v>
      </c>
      <c r="AO44">
        <f>VLOOKUP(ROUNDUP(SUM($C$38:$C$39)+SUM($C$44:$C44),0),'運賃表（距離ごと）'!$B$2:$D$22,3)</f>
        <v>190</v>
      </c>
      <c r="AP44">
        <f>VLOOKUP(ROUNDUP(SUM($C$38:$C$40)+SUM($C$44:$C44),0),'運賃表（距離ごと）'!$B$2:$D$22,3)</f>
        <v>210</v>
      </c>
      <c r="AQ44">
        <f>VLOOKUP(ROUNDUP(SUM($C$38:$C$41)+SUM($C$44:$C44),0),'運賃表（距離ごと）'!$B$2:$D$22,3)</f>
        <v>210</v>
      </c>
      <c r="AR44">
        <f>VLOOKUP(ROUNDUP(SUM($C$38:$C$42)+SUM($C$44:$C44),0),'運賃表（距離ごと）'!$B$2:$D$22,3)</f>
        <v>240</v>
      </c>
      <c r="AS44">
        <f>VLOOKUP(ROUNDUP(SUM($C$38:$C$43)+SUM($C$44:$C44),0),'運賃表（距離ごと）'!$B$2:$D$22,3)</f>
        <v>240</v>
      </c>
      <c r="AU44">
        <v>150</v>
      </c>
      <c r="AV44">
        <v>190</v>
      </c>
      <c r="AW44">
        <v>190</v>
      </c>
      <c r="AX44">
        <v>210</v>
      </c>
    </row>
    <row r="45" spans="2:50">
      <c r="B45">
        <f>B37+SUM($C$44:C45)</f>
        <v>135.90000000000003</v>
      </c>
      <c r="C45">
        <v>1.1000000000000001</v>
      </c>
      <c r="D45" t="s">
        <v>74</v>
      </c>
      <c r="E45">
        <f>VLOOKUP(ROUNDUP(SUM($C$4:$C$37)+SUM($C$44:$C45),0),'運賃表（距離ごと）'!$B$2:$D$22,3)</f>
        <v>2640</v>
      </c>
      <c r="F45">
        <f>VLOOKUP(ROUNDUP(SUM($C$5:$C$37)+SUM($C$44:$C45),0),'運賃表（距離ごと）'!$B$2:$D$22,3)</f>
        <v>2640</v>
      </c>
      <c r="G45">
        <f>VLOOKUP(ROUNDUP(SUM($C$6:$C$37)+SUM($C$44:$C45),0),'運賃表（距離ごと）'!$B$2:$D$22,3)</f>
        <v>2310</v>
      </c>
      <c r="H45">
        <f>VLOOKUP(ROUNDUP(SUM($C$7:$C$37)+SUM($C$44:$C45),0),'運賃表（距離ごと）'!$B$2:$D$22,3)</f>
        <v>2310</v>
      </c>
      <c r="I45">
        <f>VLOOKUP(ROUNDUP(SUM($C$8:$C$37)+SUM($C$44:$C45),0),'運賃表（距離ごと）'!$B$2:$D$22,3)</f>
        <v>2310</v>
      </c>
      <c r="J45">
        <f>VLOOKUP(ROUNDUP(SUM($C$9:$C$37)+SUM($C$44:$C45),0),'運賃表（距離ごと）'!$B$2:$D$22,3)</f>
        <v>2310</v>
      </c>
      <c r="K45">
        <f>VLOOKUP(ROUNDUP(SUM($C$10:$C$37)+SUM($C$44:$C45),0),'運賃表（距離ごと）'!$B$2:$D$22,3)</f>
        <v>1980</v>
      </c>
      <c r="L45">
        <f>VLOOKUP(ROUNDUP(SUM($C$11:$C$37)+SUM($C$44:$C45),0),'運賃表（距離ごと）'!$B$2:$D$22,3)</f>
        <v>1980</v>
      </c>
      <c r="M45">
        <f>VLOOKUP(ROUNDUP(SUM($C$12:$C$37)+SUM($C$44:$C45),0),'運賃表（距離ごと）'!$B$2:$D$22,3)</f>
        <v>1980</v>
      </c>
      <c r="N45">
        <f>VLOOKUP(ROUNDUP(SUM($C$13:$C$37)+SUM($C$44:$C45),0),'運賃表（距離ごと）'!$B$2:$D$22,3)</f>
        <v>1880</v>
      </c>
      <c r="O45">
        <f>VLOOKUP(ROUNDUP(SUM($C$14:$C$37)+SUM($C$44:$C45),0),'運賃表（距離ごと）'!$B$2:$D$22,3)</f>
        <v>1880</v>
      </c>
      <c r="P45">
        <f>VLOOKUP(ROUNDUP(SUM($C$15:$C$37)+SUM($C$44:$C45),0),'運賃表（距離ごと）'!$B$2:$D$22,3)</f>
        <v>1690</v>
      </c>
      <c r="Q45">
        <f>VLOOKUP(ROUNDUP(SUM($C$16:$C$37)+SUM($C$44:$C45),0),'運賃表（距離ごと）'!$B$2:$D$22,3)</f>
        <v>1690</v>
      </c>
      <c r="R45">
        <f>VLOOKUP(ROUNDUP(SUM($C$17:$C$37)+SUM($C$44:$C45),0),'運賃表（距離ごと）'!$B$2:$D$22,3)</f>
        <v>1690</v>
      </c>
      <c r="S45">
        <f>VLOOKUP(ROUNDUP(SUM($C$18:$C$37)+SUM($C$44:$C45),0),'運賃表（距離ごと）'!$B$2:$D$22,3)</f>
        <v>1520</v>
      </c>
      <c r="T45">
        <f>VLOOKUP(ROUNDUP(SUM($C$19:$C$37)+SUM($C$44:$C45),0),'運賃表（距離ごと）'!$B$2:$D$22,3)</f>
        <v>1520</v>
      </c>
      <c r="U45">
        <f>VLOOKUP(ROUNDUP(SUM($C$20:$C$37)+SUM($C$44:$C45),0),'運賃表（距離ごと）'!$B$2:$D$22,3)</f>
        <v>1340</v>
      </c>
      <c r="V45">
        <f>VLOOKUP(ROUNDUP(SUM($C$21:$C$37)+SUM($C$44:$C45),0),'運賃表（距離ごと）'!$B$2:$D$22,3)</f>
        <v>1340</v>
      </c>
      <c r="W45">
        <f>VLOOKUP(ROUNDUP(SUM($C$22:$C$37)+SUM($C$44:$C45),0),'運賃表（距離ごと）'!$B$2:$D$22,3)</f>
        <v>1340</v>
      </c>
      <c r="X45">
        <f>VLOOKUP(ROUNDUP(SUM($C$23:$C$37)+SUM($C$44:$C45),0),'運賃表（距離ごと）'!$B$2:$D$22,3)</f>
        <v>1170</v>
      </c>
      <c r="Y45">
        <f>VLOOKUP(ROUNDUP(SUM($C$24:$C$37)+SUM($C$44:$C45),0),'運賃表（距離ごと）'!$B$2:$D$22,3)</f>
        <v>1170</v>
      </c>
      <c r="Z45">
        <f>VLOOKUP(ROUNDUP(SUM($C$25:$C$37)+SUM($C$44:$C45),0),'運賃表（距離ごと）'!$B$2:$D$22,3)</f>
        <v>990</v>
      </c>
      <c r="AA45">
        <f>VLOOKUP(ROUNDUP(SUM($C$26:$C$37)+SUM($C$44:$C45),0),'運賃表（距離ごと）'!$B$2:$D$22,3)</f>
        <v>860</v>
      </c>
      <c r="AB45">
        <f>VLOOKUP(ROUNDUP(SUM($C$27:$C$37)+SUM($C$44:$C45),0),'運賃表（距離ごと）'!$B$2:$D$22,3)</f>
        <v>770</v>
      </c>
      <c r="AC45">
        <f>VLOOKUP(ROUNDUP(SUM($C$28:$C$37)+SUM($C$44:$C45),0),'運賃表（距離ごと）'!$B$2:$D$22,3)</f>
        <v>770</v>
      </c>
      <c r="AD45">
        <f>VLOOKUP(ROUNDUP(SUM($C$29:$C$37)+SUM($C$44:$C45),0),'運賃表（距離ごと）'!$B$2:$D$22,3)</f>
        <v>680</v>
      </c>
      <c r="AE45">
        <f>VLOOKUP(ROUNDUP(SUM($C$30:$C$37)+SUM($C$44:$C45),0),'運賃表（距離ごと）'!$B$2:$D$22,3)</f>
        <v>590</v>
      </c>
      <c r="AF45">
        <f>VLOOKUP(ROUNDUP(SUM($C$31:$C$37)+SUM($C$44:$C45),0),'運賃表（距離ごと）'!$B$2:$D$22,3)</f>
        <v>590</v>
      </c>
      <c r="AG45">
        <f>VLOOKUP(ROUNDUP(SUM($C$32:$C$37)+SUM($C$44:$C45),0),'運賃表（距離ごと）'!$B$2:$D$22,3)</f>
        <v>510</v>
      </c>
      <c r="AH45">
        <f>VLOOKUP(ROUNDUP(SUM($C$33:$C$37)+SUM($C$44:$C45),0),'運賃表（距離ごと）'!$B$2:$D$22,3)</f>
        <v>420</v>
      </c>
      <c r="AI45">
        <f>VLOOKUP(ROUNDUP(SUM($C$34:$C$37)+SUM($C$44:$C45),0),'運賃表（距離ごと）'!$B$2:$D$22,3)</f>
        <v>330</v>
      </c>
      <c r="AJ45">
        <f>VLOOKUP(ROUNDUP(SUM($C$35:$C$37)+SUM($C$44:$C45),0),'運賃表（距離ごと）'!$B$2:$D$22,3)</f>
        <v>240</v>
      </c>
      <c r="AK45">
        <f>VLOOKUP(ROUNDUP(SUM($C$36:$C$37)+SUM($C$44:$C45),0),'運賃表（距離ごと）'!$B$2:$D$22,3)</f>
        <v>240</v>
      </c>
      <c r="AL45">
        <f>VLOOKUP(ROUNDUP(SUM($C$37:$C$37)+SUM($C$44:$C45),0),'運賃表（距離ごと）'!$B$2:$D$22,3)</f>
        <v>210</v>
      </c>
      <c r="AM45">
        <f>VLOOKUP(ROUNDUP(SUM($C$44:$C45),0),'運賃表（距離ごと）'!$B$2:$D$22,3)</f>
        <v>190</v>
      </c>
      <c r="AN45">
        <f>VLOOKUP(ROUNDUP(SUM($C$38:$C$38)+SUM($C$44:$C45),0),'運賃表（距離ごと）'!$B$2:$D$22,3)</f>
        <v>190</v>
      </c>
      <c r="AO45">
        <f>VLOOKUP(ROUNDUP(SUM($C$38:$C$39)+SUM($C$44:$C45),0),'運賃表（距離ごと）'!$B$2:$D$22,3)</f>
        <v>190</v>
      </c>
      <c r="AP45">
        <f>VLOOKUP(ROUNDUP(SUM($C$38:$C$40)+SUM($C$44:$C45),0),'運賃表（距離ごと）'!$B$2:$D$22,3)</f>
        <v>210</v>
      </c>
      <c r="AQ45">
        <f>VLOOKUP(ROUNDUP(SUM($C$38:$C$41)+SUM($C$44:$C45),0),'運賃表（距離ごと）'!$B$2:$D$22,3)</f>
        <v>210</v>
      </c>
      <c r="AR45">
        <f>VLOOKUP(ROUNDUP(SUM($C$38:$C$42)+SUM($C$44:$C45),0),'運賃表（距離ごと）'!$B$2:$D$22,3)</f>
        <v>240</v>
      </c>
      <c r="AS45">
        <f>VLOOKUP(ROUNDUP(SUM($C$38:$C$43)+SUM($C$44:$C45),0),'運賃表（距離ごと）'!$B$2:$D$22,3)</f>
        <v>240</v>
      </c>
      <c r="AT45">
        <f>VLOOKUP(ROUNDUP(SUM($C$45:$C45),0),'運賃表（距離ごと）'!$B$2:$D$22,3)</f>
        <v>150</v>
      </c>
      <c r="AV45">
        <v>190</v>
      </c>
      <c r="AW45">
        <v>190</v>
      </c>
      <c r="AX45">
        <v>190</v>
      </c>
    </row>
    <row r="46" spans="2:50">
      <c r="B46">
        <f>B38+SUM($C$44:C46)</f>
        <v>140.10000000000002</v>
      </c>
      <c r="C46">
        <v>3.1</v>
      </c>
      <c r="D46" t="s">
        <v>29</v>
      </c>
      <c r="E46">
        <f>VLOOKUP(ROUNDUP(SUM($C$4:$C$37)+SUM($C$44:$C46),0),'運賃表（距離ごと）'!$B$2:$D$22,3)</f>
        <v>2640</v>
      </c>
      <c r="F46">
        <f>VLOOKUP(ROUNDUP(SUM($C$5:$C$37)+SUM($C$44:$C46),0),'運賃表（距離ごと）'!$B$2:$D$22,3)</f>
        <v>2640</v>
      </c>
      <c r="G46">
        <f>VLOOKUP(ROUNDUP(SUM($C$6:$C$37)+SUM($C$44:$C46),0),'運賃表（距離ごと）'!$B$2:$D$22,3)</f>
        <v>2640</v>
      </c>
      <c r="H46">
        <f>VLOOKUP(ROUNDUP(SUM($C$7:$C$37)+SUM($C$44:$C46),0),'運賃表（距離ごと）'!$B$2:$D$22,3)</f>
        <v>2310</v>
      </c>
      <c r="I46">
        <f>VLOOKUP(ROUNDUP(SUM($C$8:$C$37)+SUM($C$44:$C46),0),'運賃表（距離ごと）'!$B$2:$D$22,3)</f>
        <v>2310</v>
      </c>
      <c r="J46">
        <f>VLOOKUP(ROUNDUP(SUM($C$9:$C$37)+SUM($C$44:$C46),0),'運賃表（距離ごと）'!$B$2:$D$22,3)</f>
        <v>2310</v>
      </c>
      <c r="K46">
        <f>VLOOKUP(ROUNDUP(SUM($C$10:$C$37)+SUM($C$44:$C46),0),'運賃表（距離ごと）'!$B$2:$D$22,3)</f>
        <v>2310</v>
      </c>
      <c r="L46">
        <f>VLOOKUP(ROUNDUP(SUM($C$11:$C$37)+SUM($C$44:$C46),0),'運賃表（距離ごと）'!$B$2:$D$22,3)</f>
        <v>1980</v>
      </c>
      <c r="M46">
        <f>VLOOKUP(ROUNDUP(SUM($C$12:$C$37)+SUM($C$44:$C46),0),'運賃表（距離ごと）'!$B$2:$D$22,3)</f>
        <v>1980</v>
      </c>
      <c r="N46">
        <f>VLOOKUP(ROUNDUP(SUM($C$13:$C$37)+SUM($C$44:$C46),0),'運賃表（距離ごと）'!$B$2:$D$22,3)</f>
        <v>1980</v>
      </c>
      <c r="O46">
        <f>VLOOKUP(ROUNDUP(SUM($C$14:$C$37)+SUM($C$44:$C46),0),'運賃表（距離ごと）'!$B$2:$D$22,3)</f>
        <v>1880</v>
      </c>
      <c r="P46">
        <f>VLOOKUP(ROUNDUP(SUM($C$15:$C$37)+SUM($C$44:$C46),0),'運賃表（距離ごと）'!$B$2:$D$22,3)</f>
        <v>1880</v>
      </c>
      <c r="Q46">
        <f>VLOOKUP(ROUNDUP(SUM($C$16:$C$37)+SUM($C$44:$C46),0),'運賃表（距離ごと）'!$B$2:$D$22,3)</f>
        <v>1690</v>
      </c>
      <c r="R46">
        <f>VLOOKUP(ROUNDUP(SUM($C$17:$C$37)+SUM($C$44:$C46),0),'運賃表（距離ごと）'!$B$2:$D$22,3)</f>
        <v>1690</v>
      </c>
      <c r="S46">
        <f>VLOOKUP(ROUNDUP(SUM($C$18:$C$37)+SUM($C$44:$C46),0),'運賃表（距離ごと）'!$B$2:$D$22,3)</f>
        <v>1690</v>
      </c>
      <c r="T46">
        <f>VLOOKUP(ROUNDUP(SUM($C$19:$C$37)+SUM($C$44:$C46),0),'運賃表（距離ごと）'!$B$2:$D$22,3)</f>
        <v>1520</v>
      </c>
      <c r="U46">
        <f>VLOOKUP(ROUNDUP(SUM($C$20:$C$37)+SUM($C$44:$C46),0),'運賃表（距離ごと）'!$B$2:$D$22,3)</f>
        <v>1340</v>
      </c>
      <c r="V46">
        <f>VLOOKUP(ROUNDUP(SUM($C$21:$C$37)+SUM($C$44:$C46),0),'運賃表（距離ごと）'!$B$2:$D$22,3)</f>
        <v>1340</v>
      </c>
      <c r="W46">
        <f>VLOOKUP(ROUNDUP(SUM($C$22:$C$37)+SUM($C$44:$C46),0),'運賃表（距離ごと）'!$B$2:$D$22,3)</f>
        <v>1340</v>
      </c>
      <c r="X46">
        <f>VLOOKUP(ROUNDUP(SUM($C$23:$C$37)+SUM($C$44:$C46),0),'運賃表（距離ごと）'!$B$2:$D$22,3)</f>
        <v>1170</v>
      </c>
      <c r="Y46">
        <f>VLOOKUP(ROUNDUP(SUM($C$24:$C$37)+SUM($C$44:$C46),0),'運賃表（距離ごと）'!$B$2:$D$22,3)</f>
        <v>1170</v>
      </c>
      <c r="Z46">
        <f>VLOOKUP(ROUNDUP(SUM($C$25:$C$37)+SUM($C$44:$C46),0),'運賃表（距離ごと）'!$B$2:$D$22,3)</f>
        <v>990</v>
      </c>
      <c r="AA46">
        <f>VLOOKUP(ROUNDUP(SUM($C$26:$C$37)+SUM($C$44:$C46),0),'運賃表（距離ごと）'!$B$2:$D$22,3)</f>
        <v>990</v>
      </c>
      <c r="AB46">
        <f>VLOOKUP(ROUNDUP(SUM($C$27:$C$37)+SUM($C$44:$C46),0),'運賃表（距離ごと）'!$B$2:$D$22,3)</f>
        <v>860</v>
      </c>
      <c r="AC46">
        <f>VLOOKUP(ROUNDUP(SUM($C$28:$C$37)+SUM($C$44:$C46),0),'運賃表（距離ごと）'!$B$2:$D$22,3)</f>
        <v>770</v>
      </c>
      <c r="AD46">
        <f>VLOOKUP(ROUNDUP(SUM($C$29:$C$37)+SUM($C$44:$C46),0),'運賃表（距離ごと）'!$B$2:$D$22,3)</f>
        <v>770</v>
      </c>
      <c r="AE46">
        <f>VLOOKUP(ROUNDUP(SUM($C$30:$C$37)+SUM($C$44:$C46),0),'運賃表（距離ごと）'!$B$2:$D$22,3)</f>
        <v>680</v>
      </c>
      <c r="AF46">
        <f>VLOOKUP(ROUNDUP(SUM($C$31:$C$37)+SUM($C$44:$C46),0),'運賃表（距離ごと）'!$B$2:$D$22,3)</f>
        <v>590</v>
      </c>
      <c r="AG46">
        <f>VLOOKUP(ROUNDUP(SUM($C$32:$C$37)+SUM($C$44:$C46),0),'運賃表（距離ごと）'!$B$2:$D$22,3)</f>
        <v>590</v>
      </c>
      <c r="AH46">
        <f>VLOOKUP(ROUNDUP(SUM($C$33:$C$37)+SUM($C$44:$C46),0),'運賃表（距離ごと）'!$B$2:$D$22,3)</f>
        <v>510</v>
      </c>
      <c r="AI46">
        <f>VLOOKUP(ROUNDUP(SUM($C$34:$C$37)+SUM($C$44:$C46),0),'運賃表（距離ごと）'!$B$2:$D$22,3)</f>
        <v>330</v>
      </c>
      <c r="AJ46">
        <f>VLOOKUP(ROUNDUP(SUM($C$35:$C$37)+SUM($C$44:$C46),0),'運賃表（距離ごと）'!$B$2:$D$22,3)</f>
        <v>240</v>
      </c>
      <c r="AK46">
        <f>VLOOKUP(ROUNDUP(SUM($C$36:$C$37)+SUM($C$44:$C46),0),'運賃表（距離ごと）'!$B$2:$D$22,3)</f>
        <v>240</v>
      </c>
      <c r="AL46">
        <f>VLOOKUP(ROUNDUP(SUM($C$37:$C$37)+SUM($C$44:$C46),0),'運賃表（距離ごと）'!$B$2:$D$22,3)</f>
        <v>210</v>
      </c>
      <c r="AM46">
        <f>VLOOKUP(ROUNDUP(SUM($C$44:$C46),0),'運賃表（距離ごと）'!$B$2:$D$22,3)</f>
        <v>210</v>
      </c>
      <c r="AN46">
        <f>VLOOKUP(ROUNDUP(SUM($C$38:$C$38)+SUM($C$44:$C46),0),'運賃表（距離ごと）'!$B$2:$D$22,3)</f>
        <v>210</v>
      </c>
      <c r="AO46">
        <f>VLOOKUP(ROUNDUP(SUM($C$38:$C$39)+SUM($C$44:$C46),0),'運賃表（距離ごと）'!$B$2:$D$22,3)</f>
        <v>210</v>
      </c>
      <c r="AP46">
        <f>VLOOKUP(ROUNDUP(SUM($C$38:$C$40)+SUM($C$44:$C46),0),'運賃表（距離ごと）'!$B$2:$D$22,3)</f>
        <v>240</v>
      </c>
      <c r="AQ46">
        <f>VLOOKUP(ROUNDUP(SUM($C$38:$C$41)+SUM($C$44:$C46),0),'運賃表（距離ごと）'!$B$2:$D$22,3)</f>
        <v>240</v>
      </c>
      <c r="AR46">
        <f>VLOOKUP(ROUNDUP(SUM($C$38:$C$42)+SUM($C$44:$C46),0),'運賃表（距離ごと）'!$B$2:$D$22,3)</f>
        <v>240</v>
      </c>
      <c r="AS46">
        <f>VLOOKUP(ROUNDUP(SUM($C$38:$C$43)+SUM($C$44:$C46),0),'運賃表（距離ごと）'!$B$2:$D$22,3)</f>
        <v>330</v>
      </c>
      <c r="AT46">
        <f>VLOOKUP(ROUNDUP(SUM($C$45:$C46),0),'運賃表（距離ごと）'!$B$2:$D$22,3)</f>
        <v>190</v>
      </c>
      <c r="AU46">
        <f>VLOOKUP(ROUNDUP(SUM($C$46:$C46),0),'運賃表（距離ごと）'!$B$2:$D$22,3)</f>
        <v>190</v>
      </c>
      <c r="AW46">
        <v>150</v>
      </c>
      <c r="AX46">
        <v>150</v>
      </c>
    </row>
    <row r="47" spans="2:50">
      <c r="B47">
        <f>B39+SUM($C$44:C47)</f>
        <v>142.80000000000001</v>
      </c>
      <c r="C47">
        <v>1.5</v>
      </c>
      <c r="D47" t="s">
        <v>7</v>
      </c>
      <c r="E47">
        <f>VLOOKUP(ROUNDUP(SUM($C$4:$C$37)+SUM($C$44:$C47),0),'運賃表（距離ごと）'!$B$2:$D$22,3)</f>
        <v>2640</v>
      </c>
      <c r="F47">
        <f>VLOOKUP(ROUNDUP(SUM($C$5:$C$37)+SUM($C$44:$C47),0),'運賃表（距離ごと）'!$B$2:$D$22,3)</f>
        <v>2640</v>
      </c>
      <c r="G47">
        <f>VLOOKUP(ROUNDUP(SUM($C$6:$C$37)+SUM($C$44:$C47),0),'運賃表（距離ごと）'!$B$2:$D$22,3)</f>
        <v>2640</v>
      </c>
      <c r="H47">
        <f>VLOOKUP(ROUNDUP(SUM($C$7:$C$37)+SUM($C$44:$C47),0),'運賃表（距離ごと）'!$B$2:$D$22,3)</f>
        <v>2310</v>
      </c>
      <c r="I47">
        <f>VLOOKUP(ROUNDUP(SUM($C$8:$C$37)+SUM($C$44:$C47),0),'運賃表（距離ごと）'!$B$2:$D$22,3)</f>
        <v>2310</v>
      </c>
      <c r="J47">
        <f>VLOOKUP(ROUNDUP(SUM($C$9:$C$37)+SUM($C$44:$C47),0),'運賃表（距離ごと）'!$B$2:$D$22,3)</f>
        <v>2310</v>
      </c>
      <c r="K47">
        <f>VLOOKUP(ROUNDUP(SUM($C$10:$C$37)+SUM($C$44:$C47),0),'運賃表（距離ごと）'!$B$2:$D$22,3)</f>
        <v>2310</v>
      </c>
      <c r="L47">
        <f>VLOOKUP(ROUNDUP(SUM($C$11:$C$37)+SUM($C$44:$C47),0),'運賃表（距離ごと）'!$B$2:$D$22,3)</f>
        <v>2310</v>
      </c>
      <c r="M47">
        <f>VLOOKUP(ROUNDUP(SUM($C$12:$C$37)+SUM($C$44:$C47),0),'運賃表（距離ごと）'!$B$2:$D$22,3)</f>
        <v>1980</v>
      </c>
      <c r="N47">
        <f>VLOOKUP(ROUNDUP(SUM($C$13:$C$37)+SUM($C$44:$C47),0),'運賃表（距離ごと）'!$B$2:$D$22,3)</f>
        <v>1980</v>
      </c>
      <c r="O47">
        <f>VLOOKUP(ROUNDUP(SUM($C$14:$C$37)+SUM($C$44:$C47),0),'運賃表（距離ごと）'!$B$2:$D$22,3)</f>
        <v>1880</v>
      </c>
      <c r="P47">
        <f>VLOOKUP(ROUNDUP(SUM($C$15:$C$37)+SUM($C$44:$C47),0),'運賃表（距離ごと）'!$B$2:$D$22,3)</f>
        <v>1880</v>
      </c>
      <c r="Q47">
        <f>VLOOKUP(ROUNDUP(SUM($C$16:$C$37)+SUM($C$44:$C47),0),'運賃表（距離ごと）'!$B$2:$D$22,3)</f>
        <v>1690</v>
      </c>
      <c r="R47">
        <f>VLOOKUP(ROUNDUP(SUM($C$17:$C$37)+SUM($C$44:$C47),0),'運賃表（距離ごと）'!$B$2:$D$22,3)</f>
        <v>1690</v>
      </c>
      <c r="S47">
        <f>VLOOKUP(ROUNDUP(SUM($C$18:$C$37)+SUM($C$44:$C47),0),'運賃表（距離ごと）'!$B$2:$D$22,3)</f>
        <v>1690</v>
      </c>
      <c r="T47">
        <f>VLOOKUP(ROUNDUP(SUM($C$19:$C$37)+SUM($C$44:$C47),0),'運賃表（距離ごと）'!$B$2:$D$22,3)</f>
        <v>1520</v>
      </c>
      <c r="U47">
        <f>VLOOKUP(ROUNDUP(SUM($C$20:$C$37)+SUM($C$44:$C47),0),'運賃表（距離ごと）'!$B$2:$D$22,3)</f>
        <v>1340</v>
      </c>
      <c r="V47">
        <f>VLOOKUP(ROUNDUP(SUM($C$21:$C$37)+SUM($C$44:$C47),0),'運賃表（距離ごと）'!$B$2:$D$22,3)</f>
        <v>1340</v>
      </c>
      <c r="W47">
        <f>VLOOKUP(ROUNDUP(SUM($C$22:$C$37)+SUM($C$44:$C47),0),'運賃表（距離ごと）'!$B$2:$D$22,3)</f>
        <v>1340</v>
      </c>
      <c r="X47">
        <f>VLOOKUP(ROUNDUP(SUM($C$23:$C$37)+SUM($C$44:$C47),0),'運賃表（距離ごと）'!$B$2:$D$22,3)</f>
        <v>1340</v>
      </c>
      <c r="Y47">
        <f>VLOOKUP(ROUNDUP(SUM($C$24:$C$37)+SUM($C$44:$C47),0),'運賃表（距離ごと）'!$B$2:$D$22,3)</f>
        <v>1170</v>
      </c>
      <c r="Z47">
        <f>VLOOKUP(ROUNDUP(SUM($C$25:$C$37)+SUM($C$44:$C47),0),'運賃表（距離ごと）'!$B$2:$D$22,3)</f>
        <v>990</v>
      </c>
      <c r="AA47">
        <f>VLOOKUP(ROUNDUP(SUM($C$26:$C$37)+SUM($C$44:$C47),0),'運賃表（距離ごと）'!$B$2:$D$22,3)</f>
        <v>990</v>
      </c>
      <c r="AB47">
        <f>VLOOKUP(ROUNDUP(SUM($C$27:$C$37)+SUM($C$44:$C47),0),'運賃表（距離ごと）'!$B$2:$D$22,3)</f>
        <v>860</v>
      </c>
      <c r="AC47">
        <f>VLOOKUP(ROUNDUP(SUM($C$28:$C$37)+SUM($C$44:$C47),0),'運賃表（距離ごと）'!$B$2:$D$22,3)</f>
        <v>860</v>
      </c>
      <c r="AD47">
        <f>VLOOKUP(ROUNDUP(SUM($C$29:$C$37)+SUM($C$44:$C47),0),'運賃表（距離ごと）'!$B$2:$D$22,3)</f>
        <v>770</v>
      </c>
      <c r="AE47">
        <f>VLOOKUP(ROUNDUP(SUM($C$30:$C$37)+SUM($C$44:$C47),0),'運賃表（距離ごと）'!$B$2:$D$22,3)</f>
        <v>680</v>
      </c>
      <c r="AF47">
        <f>VLOOKUP(ROUNDUP(SUM($C$31:$C$37)+SUM($C$44:$C47),0),'運賃表（距離ごと）'!$B$2:$D$22,3)</f>
        <v>680</v>
      </c>
      <c r="AG47">
        <f>VLOOKUP(ROUNDUP(SUM($C$32:$C$37)+SUM($C$44:$C47),0),'運賃表（距離ごと）'!$B$2:$D$22,3)</f>
        <v>590</v>
      </c>
      <c r="AH47">
        <f>VLOOKUP(ROUNDUP(SUM($C$33:$C$37)+SUM($C$44:$C47),0),'運賃表（距離ごと）'!$B$2:$D$22,3)</f>
        <v>510</v>
      </c>
      <c r="AI47">
        <f>VLOOKUP(ROUNDUP(SUM($C$34:$C$37)+SUM($C$44:$C47),0),'運賃表（距離ごと）'!$B$2:$D$22,3)</f>
        <v>420</v>
      </c>
      <c r="AJ47">
        <f>VLOOKUP(ROUNDUP(SUM($C$35:$C$37)+SUM($C$44:$C47),0),'運賃表（距離ごと）'!$B$2:$D$22,3)</f>
        <v>330</v>
      </c>
      <c r="AK47">
        <f>VLOOKUP(ROUNDUP(SUM($C$36:$C$37)+SUM($C$44:$C47),0),'運賃表（距離ごと）'!$B$2:$D$22,3)</f>
        <v>240</v>
      </c>
      <c r="AL47">
        <f>VLOOKUP(ROUNDUP(SUM($C$37:$C$37)+SUM($C$44:$C47),0),'運賃表（距離ごと）'!$B$2:$D$22,3)</f>
        <v>240</v>
      </c>
      <c r="AM47">
        <f>VLOOKUP(ROUNDUP(SUM($C$44:$C47),0),'運賃表（距離ごと）'!$B$2:$D$22,3)</f>
        <v>210</v>
      </c>
      <c r="AN47">
        <f>VLOOKUP(ROUNDUP(SUM($C$38:$C$38)+SUM($C$44:$C47),0),'運賃表（距離ごと）'!$B$2:$D$22,3)</f>
        <v>210</v>
      </c>
      <c r="AO47">
        <f>VLOOKUP(ROUNDUP(SUM($C$38:$C$39)+SUM($C$44:$C47),0),'運賃表（距離ごと）'!$B$2:$D$22,3)</f>
        <v>240</v>
      </c>
      <c r="AP47">
        <f>VLOOKUP(ROUNDUP(SUM($C$38:$C$40)+SUM($C$44:$C47),0),'運賃表（距離ごと）'!$B$2:$D$22,3)</f>
        <v>240</v>
      </c>
      <c r="AQ47">
        <f>VLOOKUP(ROUNDUP(SUM($C$38:$C$41)+SUM($C$44:$C47),0),'運賃表（距離ごと）'!$B$2:$D$22,3)</f>
        <v>240</v>
      </c>
      <c r="AR47">
        <f>VLOOKUP(ROUNDUP(SUM($C$38:$C$42)+SUM($C$44:$C47),0),'運賃表（距離ごと）'!$B$2:$D$22,3)</f>
        <v>330</v>
      </c>
      <c r="AS47">
        <f>VLOOKUP(ROUNDUP(SUM($C$38:$C$43)+SUM($C$44:$C47),0),'運賃表（距離ごと）'!$B$2:$D$22,3)</f>
        <v>330</v>
      </c>
      <c r="AT47">
        <f>VLOOKUP(ROUNDUP(SUM($C$45:$C47),0),'運賃表（距離ごと）'!$B$2:$D$22,3)</f>
        <v>190</v>
      </c>
      <c r="AU47">
        <f>VLOOKUP(ROUNDUP(SUM($C$46:$C47),0),'運賃表（距離ごと）'!$B$2:$D$22,3)</f>
        <v>190</v>
      </c>
      <c r="AV47">
        <f>VLOOKUP(ROUNDUP(SUM($C$47:$C47),0),'運賃表（距離ごと）'!$B$2:$D$22,3)</f>
        <v>150</v>
      </c>
      <c r="AX47">
        <v>150</v>
      </c>
    </row>
    <row r="48" spans="2:50">
      <c r="B48">
        <f>B40+SUM($C$44:C48)</f>
        <v>145.40000000000003</v>
      </c>
      <c r="C48">
        <v>1.3</v>
      </c>
      <c r="D48" t="s">
        <v>62</v>
      </c>
      <c r="E48">
        <f>VLOOKUP(ROUNDUP(SUM($C$4:$C$37)+SUM($C$44:$C48),0),'運賃表（距離ごと）'!$B$2:$D$22,3)</f>
        <v>2640</v>
      </c>
      <c r="F48">
        <f>VLOOKUP(ROUNDUP(SUM($C$5:$C$37)+SUM($C$44:$C48),0),'運賃表（距離ごと）'!$B$2:$D$22,3)</f>
        <v>2640</v>
      </c>
      <c r="G48">
        <f>VLOOKUP(ROUNDUP(SUM($C$6:$C$37)+SUM($C$44:$C48),0),'運賃表（距離ごと）'!$B$2:$D$22,3)</f>
        <v>2640</v>
      </c>
      <c r="H48">
        <f>VLOOKUP(ROUNDUP(SUM($C$7:$C$37)+SUM($C$44:$C48),0),'運賃表（距離ごと）'!$B$2:$D$22,3)</f>
        <v>2640</v>
      </c>
      <c r="I48">
        <f>VLOOKUP(ROUNDUP(SUM($C$8:$C$37)+SUM($C$44:$C48),0),'運賃表（距離ごと）'!$B$2:$D$22,3)</f>
        <v>2310</v>
      </c>
      <c r="J48">
        <f>VLOOKUP(ROUNDUP(SUM($C$9:$C$37)+SUM($C$44:$C48),0),'運賃表（距離ごと）'!$B$2:$D$22,3)</f>
        <v>2310</v>
      </c>
      <c r="K48">
        <f>VLOOKUP(ROUNDUP(SUM($C$10:$C$37)+SUM($C$44:$C48),0),'運賃表（距離ごと）'!$B$2:$D$22,3)</f>
        <v>2310</v>
      </c>
      <c r="L48">
        <f>VLOOKUP(ROUNDUP(SUM($C$11:$C$37)+SUM($C$44:$C48),0),'運賃表（距離ごと）'!$B$2:$D$22,3)</f>
        <v>2310</v>
      </c>
      <c r="M48">
        <f>VLOOKUP(ROUNDUP(SUM($C$12:$C$37)+SUM($C$44:$C48),0),'運賃表（距離ごと）'!$B$2:$D$22,3)</f>
        <v>1980</v>
      </c>
      <c r="N48">
        <f>VLOOKUP(ROUNDUP(SUM($C$13:$C$37)+SUM($C$44:$C48),0),'運賃表（距離ごと）'!$B$2:$D$22,3)</f>
        <v>1980</v>
      </c>
      <c r="O48">
        <f>VLOOKUP(ROUNDUP(SUM($C$14:$C$37)+SUM($C$44:$C48),0),'運賃表（距離ごと）'!$B$2:$D$22,3)</f>
        <v>1880</v>
      </c>
      <c r="P48">
        <f>VLOOKUP(ROUNDUP(SUM($C$15:$C$37)+SUM($C$44:$C48),0),'運賃表（距離ごと）'!$B$2:$D$22,3)</f>
        <v>1880</v>
      </c>
      <c r="Q48">
        <f>VLOOKUP(ROUNDUP(SUM($C$16:$C$37)+SUM($C$44:$C48),0),'運賃表（距離ごと）'!$B$2:$D$22,3)</f>
        <v>1690</v>
      </c>
      <c r="R48">
        <f>VLOOKUP(ROUNDUP(SUM($C$17:$C$37)+SUM($C$44:$C48),0),'運賃表（距離ごと）'!$B$2:$D$22,3)</f>
        <v>1690</v>
      </c>
      <c r="S48">
        <f>VLOOKUP(ROUNDUP(SUM($C$18:$C$37)+SUM($C$44:$C48),0),'運賃表（距離ごと）'!$B$2:$D$22,3)</f>
        <v>1690</v>
      </c>
      <c r="T48">
        <f>VLOOKUP(ROUNDUP(SUM($C$19:$C$37)+SUM($C$44:$C48),0),'運賃表（距離ごと）'!$B$2:$D$22,3)</f>
        <v>1520</v>
      </c>
      <c r="U48">
        <f>VLOOKUP(ROUNDUP(SUM($C$20:$C$37)+SUM($C$44:$C48),0),'運賃表（距離ごと）'!$B$2:$D$22,3)</f>
        <v>1520</v>
      </c>
      <c r="V48">
        <f>VLOOKUP(ROUNDUP(SUM($C$21:$C$37)+SUM($C$44:$C48),0),'運賃表（距離ごと）'!$B$2:$D$22,3)</f>
        <v>1520</v>
      </c>
      <c r="W48">
        <f>VLOOKUP(ROUNDUP(SUM($C$22:$C$37)+SUM($C$44:$C48),0),'運賃表（距離ごと）'!$B$2:$D$22,3)</f>
        <v>1340</v>
      </c>
      <c r="X48">
        <f>VLOOKUP(ROUNDUP(SUM($C$23:$C$37)+SUM($C$44:$C48),0),'運賃表（距離ごと）'!$B$2:$D$22,3)</f>
        <v>1340</v>
      </c>
      <c r="Y48">
        <f>VLOOKUP(ROUNDUP(SUM($C$24:$C$37)+SUM($C$44:$C48),0),'運賃表（距離ごと）'!$B$2:$D$22,3)</f>
        <v>1170</v>
      </c>
      <c r="Z48">
        <f>VLOOKUP(ROUNDUP(SUM($C$25:$C$37)+SUM($C$44:$C48),0),'運賃表（距離ごと）'!$B$2:$D$22,3)</f>
        <v>990</v>
      </c>
      <c r="AA48">
        <f>VLOOKUP(ROUNDUP(SUM($C$26:$C$37)+SUM($C$44:$C48),0),'運賃表（距離ごと）'!$B$2:$D$22,3)</f>
        <v>990</v>
      </c>
      <c r="AB48">
        <f>VLOOKUP(ROUNDUP(SUM($C$27:$C$37)+SUM($C$44:$C48),0),'運賃表（距離ごと）'!$B$2:$D$22,3)</f>
        <v>990</v>
      </c>
      <c r="AC48">
        <f>VLOOKUP(ROUNDUP(SUM($C$28:$C$37)+SUM($C$44:$C48),0),'運賃表（距離ごと）'!$B$2:$D$22,3)</f>
        <v>860</v>
      </c>
      <c r="AD48">
        <f>VLOOKUP(ROUNDUP(SUM($C$29:$C$37)+SUM($C$44:$C48),0),'運賃表（距離ごと）'!$B$2:$D$22,3)</f>
        <v>770</v>
      </c>
      <c r="AE48">
        <f>VLOOKUP(ROUNDUP(SUM($C$30:$C$37)+SUM($C$44:$C48),0),'運賃表（距離ごと）'!$B$2:$D$22,3)</f>
        <v>770</v>
      </c>
      <c r="AF48">
        <f>VLOOKUP(ROUNDUP(SUM($C$31:$C$37)+SUM($C$44:$C48),0),'運賃表（距離ごと）'!$B$2:$D$22,3)</f>
        <v>680</v>
      </c>
      <c r="AG48">
        <f>VLOOKUP(ROUNDUP(SUM($C$32:$C$37)+SUM($C$44:$C48),0),'運賃表（距離ごと）'!$B$2:$D$22,3)</f>
        <v>590</v>
      </c>
      <c r="AH48">
        <f>VLOOKUP(ROUNDUP(SUM($C$33:$C$37)+SUM($C$44:$C48),0),'運賃表（距離ごと）'!$B$2:$D$22,3)</f>
        <v>590</v>
      </c>
      <c r="AI48">
        <f>VLOOKUP(ROUNDUP(SUM($C$34:$C$37)+SUM($C$44:$C48),0),'運賃表（距離ごと）'!$B$2:$D$22,3)</f>
        <v>420</v>
      </c>
      <c r="AJ48">
        <f>VLOOKUP(ROUNDUP(SUM($C$35:$C$37)+SUM($C$44:$C48),0),'運賃表（距離ごと）'!$B$2:$D$22,3)</f>
        <v>330</v>
      </c>
      <c r="AK48">
        <f>VLOOKUP(ROUNDUP(SUM($C$36:$C$37)+SUM($C$44:$C48),0),'運賃表（距離ごと）'!$B$2:$D$22,3)</f>
        <v>330</v>
      </c>
      <c r="AL48">
        <f>VLOOKUP(ROUNDUP(SUM($C$37:$C$37)+SUM($C$44:$C48),0),'運賃表（距離ごと）'!$B$2:$D$22,3)</f>
        <v>240</v>
      </c>
      <c r="AM48">
        <f>VLOOKUP(ROUNDUP(SUM($C$44:$C48),0),'運賃表（距離ごと）'!$B$2:$D$22,3)</f>
        <v>210</v>
      </c>
      <c r="AN48">
        <f>VLOOKUP(ROUNDUP(SUM($C$38:$C$38)+SUM($C$44:$C48),0),'運賃表（距離ごと）'!$B$2:$D$22,3)</f>
        <v>240</v>
      </c>
      <c r="AO48">
        <f>VLOOKUP(ROUNDUP(SUM($C$38:$C$39)+SUM($C$44:$C48),0),'運賃表（距離ごと）'!$B$2:$D$22,3)</f>
        <v>240</v>
      </c>
      <c r="AP48">
        <f>VLOOKUP(ROUNDUP(SUM($C$38:$C$40)+SUM($C$44:$C48),0),'運賃表（距離ごと）'!$B$2:$D$22,3)</f>
        <v>240</v>
      </c>
      <c r="AQ48">
        <f>VLOOKUP(ROUNDUP(SUM($C$38:$C$41)+SUM($C$44:$C48),0),'運賃表（距離ごと）'!$B$2:$D$22,3)</f>
        <v>330</v>
      </c>
      <c r="AR48">
        <f>VLOOKUP(ROUNDUP(SUM($C$38:$C$42)+SUM($C$44:$C48),0),'運賃表（距離ごと）'!$B$2:$D$22,3)</f>
        <v>330</v>
      </c>
      <c r="AS48">
        <f>VLOOKUP(ROUNDUP(SUM($C$38:$C$43)+SUM($C$44:$C48),0),'運賃表（距離ごと）'!$B$2:$D$22,3)</f>
        <v>330</v>
      </c>
      <c r="AT48">
        <f>VLOOKUP(ROUNDUP(SUM($C$45:$C48),0),'運賃表（距離ごと）'!$B$2:$D$22,3)</f>
        <v>210</v>
      </c>
      <c r="AU48">
        <f>VLOOKUP(ROUNDUP(SUM($C$46:$C48),0),'運賃表（距離ごと）'!$B$2:$D$22,3)</f>
        <v>190</v>
      </c>
      <c r="AV48">
        <f>VLOOKUP(ROUNDUP(SUM($C$47:$C48),0),'運賃表（距離ごと）'!$B$2:$D$22,3)</f>
        <v>150</v>
      </c>
      <c r="AW48">
        <f>VLOOKUP(ROUNDUP(SUM($C$48:$C48),0),'運賃表（距離ごと）'!$B$2:$D$22,3)</f>
        <v>150</v>
      </c>
    </row>
  </sheetData>
  <phoneticPr fontId="8" type="Hiragana"/>
  <pageMargins left="0.7" right="0.7" top="0.75" bottom="0.75" header="0.3" footer="0.3"/>
  <pageSetup paperSize="9" fitToWidth="1" fitToHeight="1" orientation="portrait" usePrinterDefaults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D22"/>
  <sheetViews>
    <sheetView workbookViewId="0">
      <selection activeCell="F36" sqref="F36"/>
    </sheetView>
  </sheetViews>
  <sheetFormatPr defaultRowHeight="13.5"/>
  <cols>
    <col min="2" max="3" width="4.625" bestFit="1" customWidth="1"/>
  </cols>
  <sheetData>
    <row r="3" spans="1:4">
      <c r="B3">
        <v>0</v>
      </c>
      <c r="C3">
        <v>3</v>
      </c>
      <c r="D3">
        <v>150</v>
      </c>
    </row>
    <row r="4" spans="1:4">
      <c r="B4">
        <v>4</v>
      </c>
      <c r="C4">
        <v>6</v>
      </c>
      <c r="D4">
        <v>190</v>
      </c>
    </row>
    <row r="5" spans="1:4">
      <c r="B5">
        <v>7</v>
      </c>
      <c r="C5">
        <v>10</v>
      </c>
      <c r="D5">
        <v>210</v>
      </c>
    </row>
    <row r="6" spans="1:4">
      <c r="B6">
        <v>11</v>
      </c>
      <c r="C6">
        <v>15</v>
      </c>
      <c r="D6">
        <v>240</v>
      </c>
    </row>
    <row r="7" spans="1:4">
      <c r="B7">
        <v>16</v>
      </c>
      <c r="C7">
        <v>20</v>
      </c>
      <c r="D7">
        <v>330</v>
      </c>
    </row>
    <row r="8" spans="1:4">
      <c r="B8">
        <v>21</v>
      </c>
      <c r="C8">
        <v>23</v>
      </c>
      <c r="D8">
        <v>420</v>
      </c>
    </row>
    <row r="9" spans="1:4">
      <c r="B9">
        <v>24</v>
      </c>
      <c r="C9">
        <v>28</v>
      </c>
      <c r="D9">
        <v>510</v>
      </c>
    </row>
    <row r="10" spans="1:4">
      <c r="A10">
        <v>30</v>
      </c>
      <c r="B10">
        <v>29</v>
      </c>
      <c r="C10">
        <v>32</v>
      </c>
      <c r="D10">
        <v>590</v>
      </c>
    </row>
    <row r="11" spans="1:4">
      <c r="B11">
        <v>33</v>
      </c>
      <c r="C11">
        <v>37</v>
      </c>
      <c r="D11">
        <v>680</v>
      </c>
    </row>
    <row r="12" spans="1:4">
      <c r="A12">
        <v>39</v>
      </c>
      <c r="B12">
        <v>38</v>
      </c>
      <c r="C12">
        <v>41</v>
      </c>
      <c r="D12">
        <v>770</v>
      </c>
    </row>
    <row r="13" spans="1:4">
      <c r="B13">
        <v>42</v>
      </c>
      <c r="C13">
        <v>46</v>
      </c>
      <c r="D13">
        <v>860</v>
      </c>
    </row>
    <row r="14" spans="1:4">
      <c r="B14">
        <v>47</v>
      </c>
      <c r="C14">
        <v>55</v>
      </c>
      <c r="D14">
        <v>990</v>
      </c>
    </row>
    <row r="15" spans="1:4">
      <c r="B15">
        <v>56</v>
      </c>
      <c r="C15">
        <v>64</v>
      </c>
      <c r="D15">
        <v>1170</v>
      </c>
    </row>
    <row r="16" spans="1:4">
      <c r="B16">
        <v>65</v>
      </c>
      <c r="C16">
        <v>73</v>
      </c>
      <c r="D16">
        <v>1340</v>
      </c>
    </row>
    <row r="17" spans="1:4">
      <c r="B17">
        <v>74</v>
      </c>
      <c r="C17">
        <v>82</v>
      </c>
      <c r="D17">
        <v>1520</v>
      </c>
    </row>
    <row r="18" spans="1:4">
      <c r="B18">
        <v>83</v>
      </c>
      <c r="C18">
        <v>91</v>
      </c>
      <c r="D18">
        <v>1690</v>
      </c>
    </row>
    <row r="19" spans="1:4">
      <c r="A19">
        <v>96</v>
      </c>
      <c r="B19">
        <v>92</v>
      </c>
      <c r="C19">
        <v>100</v>
      </c>
      <c r="D19">
        <v>1880</v>
      </c>
    </row>
    <row r="20" spans="1:4">
      <c r="B20">
        <v>101</v>
      </c>
      <c r="C20">
        <v>110</v>
      </c>
      <c r="D20">
        <v>1980</v>
      </c>
    </row>
    <row r="21" spans="1:4">
      <c r="A21">
        <v>119</v>
      </c>
      <c r="B21">
        <v>111</v>
      </c>
      <c r="C21">
        <v>128</v>
      </c>
      <c r="D21">
        <v>2310</v>
      </c>
    </row>
    <row r="22" spans="1:4">
      <c r="A22">
        <v>137</v>
      </c>
      <c r="B22">
        <v>129</v>
      </c>
      <c r="C22">
        <v>146</v>
      </c>
      <c r="D22">
        <v>2640</v>
      </c>
    </row>
  </sheetData>
  <phoneticPr fontId="8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申請額内訳書</vt:lpstr>
      <vt:lpstr>記載例</vt:lpstr>
      <vt:lpstr>プルダウンリスト</vt:lpstr>
      <vt:lpstr>運賃一覧</vt:lpstr>
      <vt:lpstr>運賃表（距離ごと）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大串　良直</cp:lastModifiedBy>
  <dcterms:created xsi:type="dcterms:W3CDTF">2024-03-11T04:06:33Z</dcterms:created>
  <dcterms:modified xsi:type="dcterms:W3CDTF">2024-06-04T09:08:12Z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2024-06-04T09:08:12Z</vt:filetime>
  </property>
</Properties>
</file>