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Ishikawafile\機構改革後文書保存\110企画商工課\管理情報係\2022(R4)\B-2-1　統計\★石川町のすがた\R4更新ﾃﾞｰﾀ\"/>
    </mc:Choice>
  </mc:AlternateContent>
  <bookViews>
    <workbookView xWindow="-210" yWindow="180" windowWidth="14715" windowHeight="8325" tabRatio="885"/>
  </bookViews>
  <sheets>
    <sheet name="表紙" sheetId="3" r:id="rId1"/>
    <sheet name="１　石川町の概要" sheetId="2" r:id="rId2"/>
    <sheet name="２　県内類似町村・近隣町村統計表-1　" sheetId="10" r:id="rId3"/>
    <sheet name="２　県内類似町村・近隣町村統計表-2" sheetId="5" r:id="rId4"/>
    <sheet name="２　県内類似町村・近隣町村統計表-3" sheetId="9" r:id="rId5"/>
    <sheet name="２　県内類似町村・近隣町村統計表-4" sheetId="8" r:id="rId6"/>
  </sheets>
  <definedNames>
    <definedName name="_xlnm.Print_Area" localSheetId="1">'１　石川町の概要'!$A$1:$A$7</definedName>
    <definedName name="_xlnm.Print_Area" localSheetId="3">'２　県内類似町村・近隣町村統計表-2'!$A$1:$W$29</definedName>
    <definedName name="_xlnm.Print_Area" localSheetId="4">'２　県内類似町村・近隣町村統計表-3'!$A$1:$T$27</definedName>
    <definedName name="_xlnm.Print_Area" localSheetId="5">'２　県内類似町村・近隣町村統計表-4'!$A$1:$M$28</definedName>
  </definedNames>
  <calcPr calcId="152511"/>
</workbook>
</file>

<file path=xl/calcChain.xml><?xml version="1.0" encoding="utf-8"?>
<calcChain xmlns="http://schemas.openxmlformats.org/spreadsheetml/2006/main">
  <c r="N27" i="10" l="1"/>
  <c r="K27" i="10"/>
  <c r="N26" i="10"/>
  <c r="K26" i="10"/>
  <c r="N24" i="10"/>
  <c r="K24" i="10"/>
  <c r="N23" i="10"/>
  <c r="K23" i="10"/>
  <c r="N22" i="10"/>
  <c r="K22" i="10"/>
  <c r="N21" i="10"/>
  <c r="K21" i="10"/>
  <c r="N20" i="10"/>
  <c r="K20" i="10"/>
  <c r="N19" i="10"/>
  <c r="K19" i="10"/>
  <c r="N18" i="10"/>
  <c r="K18" i="10"/>
  <c r="N17" i="10"/>
  <c r="K17" i="10"/>
  <c r="N16" i="10"/>
  <c r="K16" i="10"/>
  <c r="N15" i="10"/>
  <c r="K15" i="10"/>
  <c r="N14" i="10"/>
  <c r="K14" i="10"/>
  <c r="N13" i="10"/>
  <c r="K13" i="10"/>
  <c r="N12" i="10"/>
  <c r="K12" i="10"/>
  <c r="N11" i="10"/>
  <c r="K11" i="10"/>
  <c r="N10" i="10"/>
  <c r="K10" i="10"/>
  <c r="N9" i="10"/>
  <c r="K9" i="10"/>
  <c r="S26" i="9" l="1"/>
  <c r="P26" i="9"/>
  <c r="S25" i="9"/>
  <c r="P25" i="9"/>
  <c r="S23" i="9"/>
  <c r="P23" i="9"/>
  <c r="S22" i="9"/>
  <c r="P22" i="9"/>
  <c r="S21" i="9"/>
  <c r="P21" i="9"/>
  <c r="S20" i="9"/>
  <c r="P20" i="9"/>
  <c r="S19" i="9"/>
  <c r="P19" i="9"/>
  <c r="S18" i="9"/>
  <c r="P18" i="9"/>
  <c r="S17" i="9"/>
  <c r="P17" i="9"/>
  <c r="S16" i="9"/>
  <c r="P16" i="9"/>
  <c r="S15" i="9"/>
  <c r="P15" i="9"/>
  <c r="S14" i="9"/>
  <c r="P14" i="9"/>
  <c r="S13" i="9"/>
  <c r="P13" i="9"/>
  <c r="S12" i="9"/>
  <c r="P12" i="9"/>
  <c r="S11" i="9"/>
  <c r="P11" i="9"/>
  <c r="S10" i="9"/>
  <c r="P10" i="9"/>
  <c r="S9" i="9"/>
  <c r="P9" i="9"/>
  <c r="S8" i="9"/>
  <c r="P8" i="9"/>
  <c r="T28" i="5" l="1"/>
  <c r="S28" i="5"/>
  <c r="T25" i="5"/>
  <c r="S25" i="5"/>
  <c r="T24" i="5"/>
  <c r="S24" i="5"/>
  <c r="T23" i="5"/>
  <c r="S23" i="5"/>
  <c r="T22" i="5"/>
  <c r="S22" i="5"/>
  <c r="T21" i="5"/>
  <c r="S21" i="5"/>
  <c r="T20" i="5"/>
  <c r="S20" i="5"/>
  <c r="T19" i="5"/>
  <c r="S19" i="5"/>
  <c r="T18" i="5"/>
  <c r="S18" i="5"/>
  <c r="T17" i="5"/>
  <c r="S17" i="5"/>
  <c r="T16" i="5"/>
  <c r="S16" i="5"/>
  <c r="T15" i="5"/>
  <c r="S15" i="5"/>
  <c r="T14" i="5"/>
  <c r="S14" i="5"/>
  <c r="T13" i="5"/>
  <c r="S13" i="5"/>
  <c r="T12" i="5"/>
  <c r="S12" i="5"/>
  <c r="T11" i="5"/>
  <c r="S11" i="5"/>
  <c r="T10" i="5"/>
  <c r="S10" i="5"/>
</calcChain>
</file>

<file path=xl/sharedStrings.xml><?xml version="1.0" encoding="utf-8"?>
<sst xmlns="http://schemas.openxmlformats.org/spreadsheetml/2006/main" count="355" uniqueCount="163">
  <si>
    <t>　</t>
    <phoneticPr fontId="1"/>
  </si>
  <si>
    <t>　石川町は、阿武隈地域の豊かな緑と清らかな水の流れなどの美しい自然に包まれ、長い歴史と伝統を紬ぎながら、石川地方の中心都市として発展してまいりました。
　昭和30年（1955）3月31日に、旧石川町・沢田村・山橋村・中谷村・母畑村・野木沢村が合併し、現在の石川町が誕生しました。平成27年3月に合併60周年を迎えております。</t>
    <rPh sb="46" eb="47">
      <t>ツムギ</t>
    </rPh>
    <rPh sb="95" eb="96">
      <t>キュウ</t>
    </rPh>
    <phoneticPr fontId="1"/>
  </si>
  <si>
    <t>　本町の地質を見ますと、東側に阿武隈変成岩類（竹貫・御斎所変成岩）、中央には花崗岩帯、西側に白河火砕流のデイサイト質凝灰岩（火山岩の一種）や阿武隈川の段丘堆積物が分布しており、町内だけでも多様な地質を見ることができます。
　また、本町を中心とする阿武隈高地西側の地域には、ペグマタイト（巨晶花崗岩）が分布しており、この一帯の地域を総称して石川地方と呼び、岐阜県苗木地方、滋賀県田上地方と並んで「日本三大ペグマタイト鉱物産地」の一つに数えられています。石川地方では、これまでに155種類以上の鉱物が確認されておりますが、その多くが、ペグマタイトから産出したものです。明治時代から昭和の中頃まで、ペグマタイト中から産出する石英（硅石）や長石を、ガラスや陶磁器の釉薬の原料として採掘し、本町の産業の一翼を担っておりました。
　平成28年（2016）5月には日本地質学会が認定した「県の石」において、石川町は福島県の「県の石」として、鉱物では「石川町のペグマタイト鉱物」、岩石では本町ゆかりの「片麻岩」が選ばれ、二冠を達成したことから、名実ともに「石の町」の称号を得たこととなりました。</t>
    <rPh sb="7" eb="8">
      <t>ミ</t>
    </rPh>
    <rPh sb="382" eb="384">
      <t>ニンテイ</t>
    </rPh>
    <phoneticPr fontId="1"/>
  </si>
  <si>
    <t>　本町の歴史は、古くは15,000年前の旧石器時代後期の背戸B遺跡が確認されており、ほかにも、縄文、弥生時代の遺跡も多数発掘されております。なかでも、鳥内遺跡（県指定史跡）は弥生時代前半の再葬墓群が多数確認された遺跡として全国的に知られています。
　「石川」の名が世に出るのは、平安時代につくられた『和名類聚抄』の白河郡に、「石川郷」の名が見られることに始まります。
　街並みが作られたのは、源有光が前九年の役（1051 年～1062 年）の後、石川庄に土着したと伝えられることに始まります。やがて、石川一族が下泉の地に三芦城（石川城）を築き、城下町を作ったことに始まります。石川氏は豊臣秀吉による奥羽仕置きまでの長きにわたって、中世期の石川地方を支配しました。
　江戸時代になると、支配上は白河藩領、越後高田藩領、幕府領と変遷をたどったものの、武士が常駐することはなく、住民が話し合いでものごとを決める自治組織が営まれていました。町中心部は石川氏時代の城下町がそのまま存在し、そこには商工業者が集住し、いわゆる在郷町として、そして御斎所街道の宿場町としての発展が見られました。
　明治に入ると、明治8 年（1875年）河野広中により関東以北最初の政治結社である「石陽社」が設立され、多くの民権家を生み自由民権発祥の地と称されています。この遺志を継いだ吉田光一、鈴木重謙は県議会議員、町長を務め、町の発展に寄与しました。そして彼らは、明治25 年（1892年）に石川義塾（現学校法人石川義塾）、大正12年（1923年）に石川実科高等女学校（現福島県立石川高等学校）の設立に尽力しており、両校とも、現在まで多くの人材を輩出しております。</t>
    <rPh sb="28" eb="29">
      <t>セ</t>
    </rPh>
    <rPh sb="29" eb="30">
      <t>ト</t>
    </rPh>
    <rPh sb="80" eb="81">
      <t>ケン</t>
    </rPh>
    <rPh sb="81" eb="83">
      <t>シテイ</t>
    </rPh>
    <rPh sb="83" eb="85">
      <t>シセキ</t>
    </rPh>
    <rPh sb="89" eb="91">
      <t>ジダイ</t>
    </rPh>
    <rPh sb="106" eb="108">
      <t>イセキ</t>
    </rPh>
    <rPh sb="139" eb="141">
      <t>ヘイアン</t>
    </rPh>
    <rPh sb="141" eb="143">
      <t>ジダイ</t>
    </rPh>
    <rPh sb="232" eb="233">
      <t>ツタ</t>
    </rPh>
    <rPh sb="240" eb="241">
      <t>ハジ</t>
    </rPh>
    <rPh sb="250" eb="252">
      <t>イシカワ</t>
    </rPh>
    <rPh sb="252" eb="254">
      <t>イチゾク</t>
    </rPh>
    <rPh sb="264" eb="266">
      <t>イシカワ</t>
    </rPh>
    <rPh sb="266" eb="267">
      <t>シロ</t>
    </rPh>
    <rPh sb="288" eb="291">
      <t>イシカワシ</t>
    </rPh>
    <rPh sb="292" eb="294">
      <t>トヨトミ</t>
    </rPh>
    <rPh sb="294" eb="296">
      <t>ヒデヨシ</t>
    </rPh>
    <rPh sb="299" eb="301">
      <t>オウウ</t>
    </rPh>
    <rPh sb="301" eb="303">
      <t>シオ</t>
    </rPh>
    <rPh sb="307" eb="308">
      <t>ナガ</t>
    </rPh>
    <rPh sb="315" eb="318">
      <t>チュウセイキ</t>
    </rPh>
    <rPh sb="319" eb="321">
      <t>イシカワ</t>
    </rPh>
    <rPh sb="321" eb="323">
      <t>チホウ</t>
    </rPh>
    <rPh sb="324" eb="326">
      <t>シハイ</t>
    </rPh>
    <rPh sb="402" eb="404">
      <t>ジチ</t>
    </rPh>
    <rPh sb="404" eb="406">
      <t>ソシキ</t>
    </rPh>
    <rPh sb="407" eb="408">
      <t>イトナ</t>
    </rPh>
    <rPh sb="466" eb="467">
      <t>オン</t>
    </rPh>
    <rPh sb="467" eb="468">
      <t>サイ</t>
    </rPh>
    <rPh sb="468" eb="469">
      <t>ショ</t>
    </rPh>
    <rPh sb="469" eb="471">
      <t>カイドウ</t>
    </rPh>
    <rPh sb="472" eb="474">
      <t>シュクバ</t>
    </rPh>
    <rPh sb="474" eb="475">
      <t>マチ</t>
    </rPh>
    <rPh sb="570" eb="572">
      <t>イシ</t>
    </rPh>
    <rPh sb="573" eb="574">
      <t>ツ</t>
    </rPh>
    <rPh sb="576" eb="578">
      <t>ヨシダ</t>
    </rPh>
    <rPh sb="578" eb="580">
      <t>コウイチ</t>
    </rPh>
    <rPh sb="581" eb="583">
      <t>スズキ</t>
    </rPh>
    <rPh sb="583" eb="585">
      <t>ジュウケン</t>
    </rPh>
    <rPh sb="586" eb="589">
      <t>ケンギカイ</t>
    </rPh>
    <rPh sb="589" eb="591">
      <t>ギイン</t>
    </rPh>
    <rPh sb="592" eb="594">
      <t>チョウチョウ</t>
    </rPh>
    <rPh sb="595" eb="596">
      <t>ツト</t>
    </rPh>
    <rPh sb="598" eb="599">
      <t>マチ</t>
    </rPh>
    <rPh sb="600" eb="602">
      <t>ハッテン</t>
    </rPh>
    <rPh sb="603" eb="605">
      <t>キヨ</t>
    </rPh>
    <rPh sb="613" eb="614">
      <t>カレ</t>
    </rPh>
    <rPh sb="643" eb="645">
      <t>ギジュク</t>
    </rPh>
    <rPh sb="647" eb="649">
      <t>タイショウ</t>
    </rPh>
    <rPh sb="651" eb="652">
      <t>ネン</t>
    </rPh>
    <rPh sb="657" eb="658">
      <t>ネン</t>
    </rPh>
    <rPh sb="683" eb="685">
      <t>セツリツ</t>
    </rPh>
    <rPh sb="686" eb="688">
      <t>ジンリョク</t>
    </rPh>
    <rPh sb="693" eb="695">
      <t>リョウコウ</t>
    </rPh>
    <phoneticPr fontId="1"/>
  </si>
  <si>
    <t>１　石川町の概要</t>
    <rPh sb="2" eb="4">
      <t>イシカワ</t>
    </rPh>
    <rPh sb="4" eb="5">
      <t>マチ</t>
    </rPh>
    <rPh sb="6" eb="8">
      <t>ガイヨウ</t>
    </rPh>
    <phoneticPr fontId="1"/>
  </si>
  <si>
    <t>２　県内類似町村・近隣町村統計表</t>
    <rPh sb="2" eb="4">
      <t>ケンナイ</t>
    </rPh>
    <rPh sb="4" eb="6">
      <t>ルイジ</t>
    </rPh>
    <rPh sb="6" eb="8">
      <t>チョウソン</t>
    </rPh>
    <rPh sb="9" eb="11">
      <t>キンリン</t>
    </rPh>
    <rPh sb="11" eb="13">
      <t>チョウソン</t>
    </rPh>
    <rPh sb="13" eb="15">
      <t>トウケイ</t>
    </rPh>
    <rPh sb="15" eb="16">
      <t>ヒョウ</t>
    </rPh>
    <phoneticPr fontId="1"/>
  </si>
  <si>
    <t>　２　県内類似町村・近隣町村統計表</t>
    <rPh sb="3" eb="5">
      <t>ケンナイ</t>
    </rPh>
    <rPh sb="5" eb="7">
      <t>ルイジ</t>
    </rPh>
    <rPh sb="7" eb="9">
      <t>チョウソン</t>
    </rPh>
    <rPh sb="10" eb="12">
      <t>キンリン</t>
    </rPh>
    <rPh sb="12" eb="14">
      <t>チョウソン</t>
    </rPh>
    <rPh sb="14" eb="17">
      <t>トウケイヒョウ</t>
    </rPh>
    <phoneticPr fontId="1"/>
  </si>
  <si>
    <t>市町村</t>
    <rPh sb="0" eb="3">
      <t>シチョウソン</t>
    </rPh>
    <phoneticPr fontId="1"/>
  </si>
  <si>
    <t>面積</t>
    <rPh sb="0" eb="2">
      <t>メンセキ</t>
    </rPh>
    <phoneticPr fontId="1"/>
  </si>
  <si>
    <t>人　　　　　　　口</t>
    <rPh sb="0" eb="1">
      <t>ヒト</t>
    </rPh>
    <rPh sb="8" eb="9">
      <t>クチ</t>
    </rPh>
    <phoneticPr fontId="1"/>
  </si>
  <si>
    <t>世　　帯　　数</t>
    <rPh sb="0" eb="1">
      <t>ヨ</t>
    </rPh>
    <rPh sb="3" eb="4">
      <t>オビ</t>
    </rPh>
    <rPh sb="6" eb="7">
      <t>カズ</t>
    </rPh>
    <phoneticPr fontId="1"/>
  </si>
  <si>
    <t>就　　業　　者</t>
    <rPh sb="0" eb="1">
      <t>ジュ</t>
    </rPh>
    <rPh sb="3" eb="4">
      <t>ギョウ</t>
    </rPh>
    <rPh sb="6" eb="7">
      <t>モノ</t>
    </rPh>
    <phoneticPr fontId="1"/>
  </si>
  <si>
    <t>事業所</t>
    <rPh sb="0" eb="3">
      <t>ジギョウショ</t>
    </rPh>
    <phoneticPr fontId="1"/>
  </si>
  <si>
    <t>総数</t>
    <rPh sb="0" eb="2">
      <t>ソウスウ</t>
    </rPh>
    <phoneticPr fontId="1"/>
  </si>
  <si>
    <t>男</t>
    <rPh sb="0" eb="1">
      <t>オトコ</t>
    </rPh>
    <phoneticPr fontId="1"/>
  </si>
  <si>
    <t>女</t>
    <rPh sb="0" eb="1">
      <t>オンナ</t>
    </rPh>
    <phoneticPr fontId="1"/>
  </si>
  <si>
    <t>年齢別割合</t>
    <rPh sb="0" eb="2">
      <t>ネンレイ</t>
    </rPh>
    <rPh sb="2" eb="3">
      <t>ベツ</t>
    </rPh>
    <rPh sb="3" eb="5">
      <t>ワリアイ</t>
    </rPh>
    <phoneticPr fontId="1"/>
  </si>
  <si>
    <t>人口　　密度</t>
    <rPh sb="0" eb="2">
      <t>ジンコウ</t>
    </rPh>
    <rPh sb="4" eb="6">
      <t>ミツド</t>
    </rPh>
    <phoneticPr fontId="1"/>
  </si>
  <si>
    <t>一般世帯数</t>
    <rPh sb="0" eb="2">
      <t>イッパン</t>
    </rPh>
    <rPh sb="2" eb="5">
      <t>セタイスウ</t>
    </rPh>
    <phoneticPr fontId="1"/>
  </si>
  <si>
    <t>一世帯当たり親族人員</t>
    <rPh sb="0" eb="1">
      <t>イチ</t>
    </rPh>
    <rPh sb="1" eb="3">
      <t>セタイ</t>
    </rPh>
    <rPh sb="3" eb="4">
      <t>ア</t>
    </rPh>
    <rPh sb="6" eb="8">
      <t>シンゾク</t>
    </rPh>
    <rPh sb="8" eb="10">
      <t>ジンイン</t>
    </rPh>
    <phoneticPr fontId="1"/>
  </si>
  <si>
    <t>１５歳以上就業者総数</t>
    <rPh sb="2" eb="3">
      <t>サイ</t>
    </rPh>
    <rPh sb="3" eb="5">
      <t>イジョウ</t>
    </rPh>
    <rPh sb="5" eb="8">
      <t>シュウギョウシャ</t>
    </rPh>
    <rPh sb="8" eb="10">
      <t>ソウスウ</t>
    </rPh>
    <phoneticPr fontId="1"/>
  </si>
  <si>
    <t>産業別割合</t>
    <rPh sb="0" eb="2">
      <t>サンギョウ</t>
    </rPh>
    <rPh sb="2" eb="3">
      <t>ベツ</t>
    </rPh>
    <rPh sb="3" eb="5">
      <t>ワリアイ</t>
    </rPh>
    <phoneticPr fontId="1"/>
  </si>
  <si>
    <t>事業所数</t>
    <rPh sb="0" eb="2">
      <t>ジギョウ</t>
    </rPh>
    <rPh sb="2" eb="3">
      <t>トコロ</t>
    </rPh>
    <rPh sb="3" eb="4">
      <t>スウ</t>
    </rPh>
    <phoneticPr fontId="1"/>
  </si>
  <si>
    <t>従業者数</t>
    <rPh sb="0" eb="3">
      <t>ジュウギョウシャ</t>
    </rPh>
    <rPh sb="3" eb="4">
      <t>スウ</t>
    </rPh>
    <phoneticPr fontId="1"/>
  </si>
  <si>
    <t>１５歳　　　未満</t>
    <rPh sb="2" eb="3">
      <t>サイ</t>
    </rPh>
    <rPh sb="6" eb="8">
      <t>ミマン</t>
    </rPh>
    <phoneticPr fontId="1"/>
  </si>
  <si>
    <t>１５～　　　６４歳</t>
    <rPh sb="8" eb="9">
      <t>サイ</t>
    </rPh>
    <phoneticPr fontId="1"/>
  </si>
  <si>
    <t>６５歳　　　以上</t>
    <rPh sb="2" eb="3">
      <t>サイ</t>
    </rPh>
    <rPh sb="6" eb="8">
      <t>イジョウ</t>
    </rPh>
    <phoneticPr fontId="1"/>
  </si>
  <si>
    <t>１k㎡　　　当たり</t>
    <rPh sb="6" eb="7">
      <t>ア</t>
    </rPh>
    <phoneticPr fontId="1"/>
  </si>
  <si>
    <t>第１次　　産業</t>
    <rPh sb="0" eb="1">
      <t>ダイ</t>
    </rPh>
    <rPh sb="2" eb="3">
      <t>ツギ</t>
    </rPh>
    <rPh sb="5" eb="7">
      <t>サンギョウ</t>
    </rPh>
    <phoneticPr fontId="1"/>
  </si>
  <si>
    <t>第２次　　産業</t>
    <rPh sb="0" eb="1">
      <t>ダイ</t>
    </rPh>
    <rPh sb="2" eb="3">
      <t>ツギ</t>
    </rPh>
    <rPh sb="5" eb="7">
      <t>サンギョウ</t>
    </rPh>
    <phoneticPr fontId="1"/>
  </si>
  <si>
    <t>第３次　　産業</t>
    <rPh sb="0" eb="1">
      <t>ダイ</t>
    </rPh>
    <rPh sb="2" eb="3">
      <t>ツギ</t>
    </rPh>
    <rPh sb="5" eb="7">
      <t>サンギョウ</t>
    </rPh>
    <phoneticPr fontId="1"/>
  </si>
  <si>
    <t>k㎡</t>
    <phoneticPr fontId="1"/>
  </si>
  <si>
    <t>人</t>
    <rPh sb="0" eb="1">
      <t>ニン</t>
    </rPh>
    <phoneticPr fontId="1"/>
  </si>
  <si>
    <t>％</t>
    <phoneticPr fontId="1"/>
  </si>
  <si>
    <t>％</t>
    <phoneticPr fontId="1"/>
  </si>
  <si>
    <t>世帯</t>
    <rPh sb="0" eb="2">
      <t>セタイ</t>
    </rPh>
    <phoneticPr fontId="1"/>
  </si>
  <si>
    <t>石　川　町</t>
    <rPh sb="0" eb="1">
      <t>イシ</t>
    </rPh>
    <rPh sb="2" eb="3">
      <t>カワ</t>
    </rPh>
    <rPh sb="4" eb="5">
      <t>マチ</t>
    </rPh>
    <phoneticPr fontId="1"/>
  </si>
  <si>
    <t>類似町村</t>
    <rPh sb="0" eb="2">
      <t>ルイジ</t>
    </rPh>
    <rPh sb="2" eb="4">
      <t>チョウソン</t>
    </rPh>
    <phoneticPr fontId="1"/>
  </si>
  <si>
    <t>南会津町</t>
    <rPh sb="0" eb="4">
      <t>ミナミアイヅマチ</t>
    </rPh>
    <phoneticPr fontId="1"/>
  </si>
  <si>
    <t>会津坂下町</t>
    <rPh sb="0" eb="5">
      <t>アイヅバンゲマチ</t>
    </rPh>
    <phoneticPr fontId="1"/>
  </si>
  <si>
    <t>矢吹町</t>
    <rPh sb="0" eb="2">
      <t>ヤブキ</t>
    </rPh>
    <rPh sb="2" eb="3">
      <t>マチ</t>
    </rPh>
    <phoneticPr fontId="1"/>
  </si>
  <si>
    <t>三春町</t>
    <rPh sb="0" eb="2">
      <t>ミハル</t>
    </rPh>
    <rPh sb="2" eb="3">
      <t>マチ</t>
    </rPh>
    <phoneticPr fontId="1"/>
  </si>
  <si>
    <t>近　　隣　　町　　村</t>
    <rPh sb="0" eb="1">
      <t>コン</t>
    </rPh>
    <rPh sb="3" eb="4">
      <t>トナリ</t>
    </rPh>
    <rPh sb="6" eb="7">
      <t>マチ</t>
    </rPh>
    <rPh sb="9" eb="10">
      <t>ムラ</t>
    </rPh>
    <phoneticPr fontId="1"/>
  </si>
  <si>
    <t>石川地方</t>
    <rPh sb="0" eb="2">
      <t>イシカワ</t>
    </rPh>
    <rPh sb="2" eb="4">
      <t>チホウ</t>
    </rPh>
    <phoneticPr fontId="1"/>
  </si>
  <si>
    <t>玉川村</t>
    <rPh sb="0" eb="3">
      <t>タマカワムラ</t>
    </rPh>
    <phoneticPr fontId="1"/>
  </si>
  <si>
    <t>平田村</t>
    <rPh sb="0" eb="3">
      <t>ヒラタムラ</t>
    </rPh>
    <phoneticPr fontId="1"/>
  </si>
  <si>
    <t>浅川町</t>
    <rPh sb="0" eb="3">
      <t>アサカワマチ</t>
    </rPh>
    <phoneticPr fontId="1"/>
  </si>
  <si>
    <t>古殿町</t>
    <rPh sb="0" eb="3">
      <t>フルドノマチ</t>
    </rPh>
    <phoneticPr fontId="1"/>
  </si>
  <si>
    <t>東白川郡</t>
    <rPh sb="0" eb="1">
      <t>ヒガシ</t>
    </rPh>
    <rPh sb="1" eb="3">
      <t>シラカワ</t>
    </rPh>
    <rPh sb="3" eb="4">
      <t>グン</t>
    </rPh>
    <phoneticPr fontId="1"/>
  </si>
  <si>
    <t>棚倉町</t>
    <rPh sb="0" eb="3">
      <t>タナグラマチ</t>
    </rPh>
    <phoneticPr fontId="1"/>
  </si>
  <si>
    <t>矢祭町</t>
    <rPh sb="0" eb="3">
      <t>ヤマツリマチ</t>
    </rPh>
    <phoneticPr fontId="1"/>
  </si>
  <si>
    <t>塙　町</t>
    <rPh sb="0" eb="1">
      <t>ハナワ</t>
    </rPh>
    <rPh sb="2" eb="3">
      <t>マチ</t>
    </rPh>
    <phoneticPr fontId="1"/>
  </si>
  <si>
    <t>鮫川村</t>
    <rPh sb="0" eb="2">
      <t>サメカワ</t>
    </rPh>
    <rPh sb="2" eb="3">
      <t>ムラ</t>
    </rPh>
    <phoneticPr fontId="1"/>
  </si>
  <si>
    <t>西白河郡</t>
    <rPh sb="0" eb="1">
      <t>ニシ</t>
    </rPh>
    <rPh sb="1" eb="3">
      <t>シラカワ</t>
    </rPh>
    <phoneticPr fontId="1"/>
  </si>
  <si>
    <t>西郷村</t>
    <rPh sb="0" eb="3">
      <t>ニシゴウムラ</t>
    </rPh>
    <phoneticPr fontId="1"/>
  </si>
  <si>
    <t>泉崎村</t>
    <rPh sb="0" eb="2">
      <t>イズミザキ</t>
    </rPh>
    <rPh sb="2" eb="3">
      <t>ムラ</t>
    </rPh>
    <phoneticPr fontId="1"/>
  </si>
  <si>
    <t>中島村</t>
    <rPh sb="0" eb="3">
      <t>ナカジマムラ</t>
    </rPh>
    <phoneticPr fontId="1"/>
  </si>
  <si>
    <t>参　考</t>
    <rPh sb="0" eb="1">
      <t>サン</t>
    </rPh>
    <rPh sb="2" eb="3">
      <t>コウ</t>
    </rPh>
    <phoneticPr fontId="1"/>
  </si>
  <si>
    <t>千ｋ㎡</t>
    <rPh sb="0" eb="1">
      <t>セン</t>
    </rPh>
    <phoneticPr fontId="1"/>
  </si>
  <si>
    <t>千人</t>
    <rPh sb="0" eb="2">
      <t>センニン</t>
    </rPh>
    <phoneticPr fontId="1"/>
  </si>
  <si>
    <t>千世帯</t>
    <rPh sb="0" eb="1">
      <t>セン</t>
    </rPh>
    <phoneticPr fontId="1"/>
  </si>
  <si>
    <t>千人</t>
    <rPh sb="0" eb="1">
      <t>セン</t>
    </rPh>
    <phoneticPr fontId="1"/>
  </si>
  <si>
    <t>千事業所</t>
    <rPh sb="0" eb="1">
      <t>セン</t>
    </rPh>
    <phoneticPr fontId="1"/>
  </si>
  <si>
    <t>全　国</t>
    <rPh sb="0" eb="1">
      <t>ゼン</t>
    </rPh>
    <rPh sb="2" eb="3">
      <t>クニ</t>
    </rPh>
    <phoneticPr fontId="1"/>
  </si>
  <si>
    <t>福島県</t>
    <rPh sb="0" eb="3">
      <t>フクシマケン</t>
    </rPh>
    <phoneticPr fontId="1"/>
  </si>
  <si>
    <t>資　　料</t>
    <rPh sb="0" eb="1">
      <t>シ</t>
    </rPh>
    <rPh sb="3" eb="4">
      <t>リョウ</t>
    </rPh>
    <phoneticPr fontId="1"/>
  </si>
  <si>
    <t>令和2年国勢調査</t>
    <rPh sb="0" eb="2">
      <t>レイワ</t>
    </rPh>
    <rPh sb="3" eb="4">
      <t>ネン</t>
    </rPh>
    <rPh sb="4" eb="6">
      <t>コクセイ</t>
    </rPh>
    <rPh sb="6" eb="8">
      <t>チョウサ</t>
    </rPh>
    <phoneticPr fontId="1"/>
  </si>
  <si>
    <t>農　　　　　業</t>
    <rPh sb="0" eb="1">
      <t>ノウ</t>
    </rPh>
    <rPh sb="6" eb="7">
      <t>ギョウ</t>
    </rPh>
    <phoneticPr fontId="1"/>
  </si>
  <si>
    <t>工　　　　　業</t>
    <rPh sb="0" eb="1">
      <t>コウ</t>
    </rPh>
    <rPh sb="6" eb="7">
      <t>ギョウ</t>
    </rPh>
    <phoneticPr fontId="1"/>
  </si>
  <si>
    <t>商　　　　　業</t>
    <rPh sb="0" eb="1">
      <t>ショウ</t>
    </rPh>
    <rPh sb="6" eb="7">
      <t>ギョウ</t>
    </rPh>
    <phoneticPr fontId="1"/>
  </si>
  <si>
    <t>総農家数</t>
    <rPh sb="0" eb="1">
      <t>ソウ</t>
    </rPh>
    <rPh sb="1" eb="3">
      <t>ノウカ</t>
    </rPh>
    <rPh sb="3" eb="4">
      <t>カズ</t>
    </rPh>
    <phoneticPr fontId="1"/>
  </si>
  <si>
    <t>販売農家</t>
    <rPh sb="0" eb="2">
      <t>ハンバイ</t>
    </rPh>
    <rPh sb="2" eb="4">
      <t>ノウカ</t>
    </rPh>
    <phoneticPr fontId="1"/>
  </si>
  <si>
    <t>主副業別農家数</t>
    <rPh sb="0" eb="1">
      <t>シュ</t>
    </rPh>
    <rPh sb="1" eb="3">
      <t>フクギョウ</t>
    </rPh>
    <rPh sb="3" eb="4">
      <t>ベツ</t>
    </rPh>
    <rPh sb="4" eb="6">
      <t>ノウカ</t>
    </rPh>
    <rPh sb="6" eb="7">
      <t>スウ</t>
    </rPh>
    <phoneticPr fontId="1"/>
  </si>
  <si>
    <t>経営耕地面積</t>
    <rPh sb="0" eb="2">
      <t>ケイエイ</t>
    </rPh>
    <rPh sb="2" eb="4">
      <t>コウチ</t>
    </rPh>
    <rPh sb="4" eb="6">
      <t>メンセキ</t>
    </rPh>
    <phoneticPr fontId="1"/>
  </si>
  <si>
    <t>事業所数</t>
    <rPh sb="0" eb="3">
      <t>ジギョウショ</t>
    </rPh>
    <rPh sb="3" eb="4">
      <t>スウ</t>
    </rPh>
    <phoneticPr fontId="1"/>
  </si>
  <si>
    <t>製造品出荷額等</t>
    <rPh sb="0" eb="3">
      <t>セイゾウヒン</t>
    </rPh>
    <rPh sb="3" eb="5">
      <t>シュッカ</t>
    </rPh>
    <rPh sb="5" eb="6">
      <t>ガク</t>
    </rPh>
    <rPh sb="6" eb="7">
      <t>トウ</t>
    </rPh>
    <phoneticPr fontId="1"/>
  </si>
  <si>
    <t>卸売・小売業</t>
    <rPh sb="0" eb="2">
      <t>オロシウリ</t>
    </rPh>
    <rPh sb="3" eb="5">
      <t>コウリ</t>
    </rPh>
    <rPh sb="5" eb="6">
      <t>ギョウ</t>
    </rPh>
    <phoneticPr fontId="1"/>
  </si>
  <si>
    <t>主業</t>
    <rPh sb="0" eb="2">
      <t>シュギョウ</t>
    </rPh>
    <phoneticPr fontId="1"/>
  </si>
  <si>
    <t>準主業</t>
    <rPh sb="0" eb="1">
      <t>ジュン</t>
    </rPh>
    <rPh sb="1" eb="3">
      <t>シュギョウ</t>
    </rPh>
    <phoneticPr fontId="1"/>
  </si>
  <si>
    <t>副業的</t>
    <rPh sb="0" eb="3">
      <t>フクギョウテキ</t>
    </rPh>
    <phoneticPr fontId="1"/>
  </si>
  <si>
    <t>田</t>
    <rPh sb="0" eb="1">
      <t>タ</t>
    </rPh>
    <phoneticPr fontId="1"/>
  </si>
  <si>
    <t>畑</t>
    <rPh sb="0" eb="1">
      <t>ハタケ</t>
    </rPh>
    <phoneticPr fontId="1"/>
  </si>
  <si>
    <t>樹園地</t>
    <rPh sb="0" eb="1">
      <t>ジュ</t>
    </rPh>
    <rPh sb="1" eb="2">
      <t>エン</t>
    </rPh>
    <rPh sb="2" eb="3">
      <t>チ</t>
    </rPh>
    <phoneticPr fontId="1"/>
  </si>
  <si>
    <t>総額</t>
    <rPh sb="0" eb="2">
      <t>ソウガク</t>
    </rPh>
    <phoneticPr fontId="1"/>
  </si>
  <si>
    <t>１事業所　　当たり</t>
    <rPh sb="1" eb="4">
      <t>ジギョウショ</t>
    </rPh>
    <rPh sb="6" eb="7">
      <t>ア</t>
    </rPh>
    <phoneticPr fontId="1"/>
  </si>
  <si>
    <t>従業者
一人
当たり</t>
    <rPh sb="0" eb="3">
      <t>ジュウギョウシャ</t>
    </rPh>
    <rPh sb="4" eb="6">
      <t>ヒトリ</t>
    </rPh>
    <rPh sb="7" eb="8">
      <t>ア</t>
    </rPh>
    <phoneticPr fontId="1"/>
  </si>
  <si>
    <t>総　　　　　数</t>
    <rPh sb="0" eb="1">
      <t>フサ</t>
    </rPh>
    <rPh sb="6" eb="7">
      <t>カズ</t>
    </rPh>
    <phoneticPr fontId="1"/>
  </si>
  <si>
    <t>年間商品販売額</t>
    <rPh sb="0" eb="2">
      <t>ネンカン</t>
    </rPh>
    <rPh sb="2" eb="4">
      <t>ショウヒン</t>
    </rPh>
    <rPh sb="4" eb="6">
      <t>ハンバイ</t>
    </rPh>
    <rPh sb="6" eb="7">
      <t>ガク</t>
    </rPh>
    <phoneticPr fontId="1"/>
  </si>
  <si>
    <t>戸</t>
    <rPh sb="0" eb="1">
      <t>コ</t>
    </rPh>
    <phoneticPr fontId="1"/>
  </si>
  <si>
    <t>戸</t>
    <rPh sb="0" eb="1">
      <t>ト</t>
    </rPh>
    <phoneticPr fontId="1"/>
  </si>
  <si>
    <t>ha</t>
    <phoneticPr fontId="1"/>
  </si>
  <si>
    <t>ha</t>
    <phoneticPr fontId="1"/>
  </si>
  <si>
    <t>ha</t>
    <phoneticPr fontId="1"/>
  </si>
  <si>
    <t>千万円</t>
    <rPh sb="0" eb="3">
      <t>センマンエン</t>
    </rPh>
    <phoneticPr fontId="1"/>
  </si>
  <si>
    <t>万円</t>
    <rPh sb="0" eb="2">
      <t>マンエン</t>
    </rPh>
    <phoneticPr fontId="1"/>
  </si>
  <si>
    <t>百万円</t>
    <rPh sb="0" eb="2">
      <t>ヒャクマン</t>
    </rPh>
    <rPh sb="2" eb="3">
      <t>エン</t>
    </rPh>
    <phoneticPr fontId="1"/>
  </si>
  <si>
    <t>千戸</t>
    <rPh sb="0" eb="1">
      <t>セン</t>
    </rPh>
    <phoneticPr fontId="1"/>
  </si>
  <si>
    <t>千戸</t>
    <phoneticPr fontId="1"/>
  </si>
  <si>
    <t>千経営体</t>
    <rPh sb="0" eb="1">
      <t>セン</t>
    </rPh>
    <phoneticPr fontId="1"/>
  </si>
  <si>
    <t>千ha</t>
    <rPh sb="0" eb="1">
      <t>セン</t>
    </rPh>
    <phoneticPr fontId="1"/>
  </si>
  <si>
    <t>事業所</t>
    <phoneticPr fontId="1"/>
  </si>
  <si>
    <t>百億円</t>
    <rPh sb="0" eb="1">
      <t>ヒャク</t>
    </rPh>
    <rPh sb="1" eb="2">
      <t>オク</t>
    </rPh>
    <phoneticPr fontId="1"/>
  </si>
  <si>
    <t>十億円</t>
    <rPh sb="0" eb="1">
      <t>ジュウ</t>
    </rPh>
    <rPh sb="1" eb="2">
      <t>オク</t>
    </rPh>
    <phoneticPr fontId="1"/>
  </si>
  <si>
    <r>
      <rPr>
        <sz val="10"/>
        <color theme="1"/>
        <rFont val="ＭＳ Ｐゴシック"/>
        <family val="3"/>
        <charset val="128"/>
      </rPr>
      <t>　2020年</t>
    </r>
    <r>
      <rPr>
        <sz val="10"/>
        <rFont val="ＭＳ Ｐゴシック"/>
        <family val="3"/>
        <charset val="128"/>
      </rPr>
      <t>農林業センサス</t>
    </r>
    <rPh sb="5" eb="6">
      <t>ネン</t>
    </rPh>
    <rPh sb="6" eb="9">
      <t>ノウリンギョウ</t>
    </rPh>
    <phoneticPr fontId="1"/>
  </si>
  <si>
    <t>２０２０年工業統計調査（従業者数４人以上）</t>
    <rPh sb="4" eb="5">
      <t>ネン</t>
    </rPh>
    <rPh sb="5" eb="7">
      <t>コウギョウ</t>
    </rPh>
    <rPh sb="7" eb="9">
      <t>トウケイ</t>
    </rPh>
    <rPh sb="9" eb="11">
      <t>チョウサ</t>
    </rPh>
    <rPh sb="12" eb="13">
      <t>ジュウ</t>
    </rPh>
    <rPh sb="13" eb="16">
      <t>ギョウシャスウ</t>
    </rPh>
    <rPh sb="17" eb="18">
      <t>ニン</t>
    </rPh>
    <rPh sb="18" eb="20">
      <t>イジョウ</t>
    </rPh>
    <phoneticPr fontId="1"/>
  </si>
  <si>
    <t>　平成26年商業統計調査</t>
    <rPh sb="1" eb="3">
      <t>ヘイセイ</t>
    </rPh>
    <rPh sb="5" eb="6">
      <t>ネン</t>
    </rPh>
    <rPh sb="6" eb="8">
      <t>ショウギョウ</t>
    </rPh>
    <rPh sb="8" eb="10">
      <t>トウケイ</t>
    </rPh>
    <rPh sb="10" eb="12">
      <t>チョウサ</t>
    </rPh>
    <phoneticPr fontId="1"/>
  </si>
  <si>
    <t>商　　　　業</t>
    <rPh sb="0" eb="1">
      <t>ショウ</t>
    </rPh>
    <rPh sb="5" eb="6">
      <t>ギョウ</t>
    </rPh>
    <phoneticPr fontId="1"/>
  </si>
  <si>
    <t>学　　　　校</t>
    <rPh sb="0" eb="1">
      <t>ガク</t>
    </rPh>
    <rPh sb="5" eb="6">
      <t>コウ</t>
    </rPh>
    <phoneticPr fontId="1"/>
  </si>
  <si>
    <t>卸　売　業</t>
    <rPh sb="0" eb="1">
      <t>オロシ</t>
    </rPh>
    <rPh sb="2" eb="3">
      <t>ウ</t>
    </rPh>
    <rPh sb="4" eb="5">
      <t>ギョウ</t>
    </rPh>
    <phoneticPr fontId="1"/>
  </si>
  <si>
    <t>小　売　業</t>
    <rPh sb="0" eb="1">
      <t>ショウ</t>
    </rPh>
    <rPh sb="2" eb="3">
      <t>バイ</t>
    </rPh>
    <rPh sb="4" eb="5">
      <t>ギョウ</t>
    </rPh>
    <phoneticPr fontId="1"/>
  </si>
  <si>
    <t>認定こども園</t>
    <rPh sb="0" eb="2">
      <t>ニンテイ</t>
    </rPh>
    <rPh sb="5" eb="6">
      <t>エン</t>
    </rPh>
    <phoneticPr fontId="1"/>
  </si>
  <si>
    <t>幼　稚　園</t>
    <phoneticPr fontId="1"/>
  </si>
  <si>
    <t>小　　学　　校</t>
    <phoneticPr fontId="1"/>
  </si>
  <si>
    <t>中　　学　　校</t>
    <phoneticPr fontId="1"/>
  </si>
  <si>
    <t>年間商品
販売額</t>
    <rPh sb="0" eb="2">
      <t>ネンカン</t>
    </rPh>
    <rPh sb="2" eb="4">
      <t>ショウヒン</t>
    </rPh>
    <rPh sb="5" eb="7">
      <t>ハンバイ</t>
    </rPh>
    <rPh sb="7" eb="8">
      <t>ガク</t>
    </rPh>
    <phoneticPr fontId="1"/>
  </si>
  <si>
    <t>園数</t>
    <rPh sb="0" eb="1">
      <t>エン</t>
    </rPh>
    <rPh sb="1" eb="2">
      <t>スウ</t>
    </rPh>
    <phoneticPr fontId="1"/>
  </si>
  <si>
    <t>園児数</t>
    <rPh sb="0" eb="2">
      <t>エンジ</t>
    </rPh>
    <rPh sb="2" eb="3">
      <t>スウ</t>
    </rPh>
    <phoneticPr fontId="1"/>
  </si>
  <si>
    <t>学校数</t>
    <rPh sb="0" eb="2">
      <t>ガッコウ</t>
    </rPh>
    <rPh sb="2" eb="3">
      <t>スウ</t>
    </rPh>
    <phoneticPr fontId="1"/>
  </si>
  <si>
    <t>児童数</t>
    <rPh sb="0" eb="2">
      <t>ジドウ</t>
    </rPh>
    <rPh sb="2" eb="3">
      <t>スウ</t>
    </rPh>
    <phoneticPr fontId="1"/>
  </si>
  <si>
    <t>１校当たり児童数</t>
    <rPh sb="1" eb="2">
      <t>コウ</t>
    </rPh>
    <rPh sb="2" eb="3">
      <t>ア</t>
    </rPh>
    <rPh sb="5" eb="7">
      <t>ジドウ</t>
    </rPh>
    <rPh sb="7" eb="8">
      <t>スウ</t>
    </rPh>
    <phoneticPr fontId="1"/>
  </si>
  <si>
    <t>生徒数</t>
    <rPh sb="0" eb="2">
      <t>セイト</t>
    </rPh>
    <rPh sb="2" eb="3">
      <t>スウ</t>
    </rPh>
    <phoneticPr fontId="1"/>
  </si>
  <si>
    <t>１校当たり生徒数</t>
    <rPh sb="1" eb="2">
      <t>コウ</t>
    </rPh>
    <rPh sb="2" eb="3">
      <t>ア</t>
    </rPh>
    <rPh sb="5" eb="7">
      <t>セイト</t>
    </rPh>
    <rPh sb="7" eb="8">
      <t>スウ</t>
    </rPh>
    <phoneticPr fontId="1"/>
  </si>
  <si>
    <t>高校進学率</t>
    <rPh sb="0" eb="2">
      <t>コウコウ</t>
    </rPh>
    <rPh sb="2" eb="4">
      <t>シンガク</t>
    </rPh>
    <rPh sb="4" eb="5">
      <t>リツ</t>
    </rPh>
    <phoneticPr fontId="1"/>
  </si>
  <si>
    <t>園</t>
    <rPh sb="0" eb="1">
      <t>エン</t>
    </rPh>
    <phoneticPr fontId="1"/>
  </si>
  <si>
    <t>校</t>
    <rPh sb="0" eb="1">
      <t>コウ</t>
    </rPh>
    <phoneticPr fontId="1"/>
  </si>
  <si>
    <t>-</t>
    <phoneticPr fontId="1"/>
  </si>
  <si>
    <t>近　　隣　　市　　町　　村</t>
    <rPh sb="0" eb="1">
      <t>コン</t>
    </rPh>
    <rPh sb="3" eb="4">
      <t>トナリ</t>
    </rPh>
    <rPh sb="6" eb="7">
      <t>シ</t>
    </rPh>
    <rPh sb="9" eb="10">
      <t>マチ</t>
    </rPh>
    <rPh sb="12" eb="13">
      <t>ムラ</t>
    </rPh>
    <phoneticPr fontId="1"/>
  </si>
  <si>
    <t>x</t>
    <phoneticPr fontId="1"/>
  </si>
  <si>
    <t>十億円</t>
    <rPh sb="0" eb="1">
      <t>ジュウ</t>
    </rPh>
    <phoneticPr fontId="1"/>
  </si>
  <si>
    <t>千人</t>
    <phoneticPr fontId="1"/>
  </si>
  <si>
    <t>　平成26年商業統計調査</t>
    <phoneticPr fontId="1"/>
  </si>
  <si>
    <t>所　　　　得</t>
    <rPh sb="0" eb="1">
      <t>トコロ</t>
    </rPh>
    <rPh sb="5" eb="6">
      <t>エ</t>
    </rPh>
    <phoneticPr fontId="1"/>
  </si>
  <si>
    <t>財　　　　政</t>
    <rPh sb="0" eb="1">
      <t>ザイ</t>
    </rPh>
    <rPh sb="5" eb="6">
      <t>セイ</t>
    </rPh>
    <phoneticPr fontId="1"/>
  </si>
  <si>
    <t>総　　　生　　　産</t>
    <rPh sb="0" eb="1">
      <t>ソウ</t>
    </rPh>
    <rPh sb="4" eb="5">
      <t>ショウ</t>
    </rPh>
    <rPh sb="8" eb="9">
      <t>サン</t>
    </rPh>
    <phoneticPr fontId="1"/>
  </si>
  <si>
    <t>市町村民所得</t>
    <rPh sb="0" eb="3">
      <t>シチョウソン</t>
    </rPh>
    <rPh sb="3" eb="4">
      <t>ミン</t>
    </rPh>
    <rPh sb="4" eb="6">
      <t>ショトク</t>
    </rPh>
    <phoneticPr fontId="1"/>
  </si>
  <si>
    <t>普通会計決算額</t>
    <rPh sb="0" eb="2">
      <t>フツウ</t>
    </rPh>
    <rPh sb="2" eb="4">
      <t>カイケイ</t>
    </rPh>
    <rPh sb="4" eb="6">
      <t>ケッサン</t>
    </rPh>
    <rPh sb="6" eb="7">
      <t>ガク</t>
    </rPh>
    <phoneticPr fontId="1"/>
  </si>
  <si>
    <t>財政力指数３ヶ年平均</t>
    <rPh sb="0" eb="3">
      <t>ザイセイリョク</t>
    </rPh>
    <rPh sb="3" eb="5">
      <t>シスウ</t>
    </rPh>
    <rPh sb="7" eb="8">
      <t>ネン</t>
    </rPh>
    <rPh sb="8" eb="10">
      <t>ヘイキン</t>
    </rPh>
    <phoneticPr fontId="1"/>
  </si>
  <si>
    <t>産　業　別　割　合</t>
    <rPh sb="0" eb="1">
      <t>サン</t>
    </rPh>
    <rPh sb="2" eb="3">
      <t>ギョウ</t>
    </rPh>
    <rPh sb="4" eb="5">
      <t>ベツ</t>
    </rPh>
    <rPh sb="6" eb="7">
      <t>ワリ</t>
    </rPh>
    <rPh sb="8" eb="9">
      <t>ゴウ</t>
    </rPh>
    <phoneticPr fontId="1"/>
  </si>
  <si>
    <t>１人当たり
市町村民所得</t>
    <rPh sb="1" eb="2">
      <t>ニン</t>
    </rPh>
    <rPh sb="2" eb="3">
      <t>ア</t>
    </rPh>
    <rPh sb="6" eb="9">
      <t>シチョウソン</t>
    </rPh>
    <rPh sb="9" eb="10">
      <t>ミン</t>
    </rPh>
    <rPh sb="10" eb="12">
      <t>ショトク</t>
    </rPh>
    <phoneticPr fontId="1"/>
  </si>
  <si>
    <t>歳入</t>
    <rPh sb="0" eb="2">
      <t>サイニュウ</t>
    </rPh>
    <phoneticPr fontId="1"/>
  </si>
  <si>
    <t>歳出</t>
    <rPh sb="0" eb="2">
      <t>サイシュツ</t>
    </rPh>
    <phoneticPr fontId="1"/>
  </si>
  <si>
    <t>第１次</t>
    <rPh sb="0" eb="1">
      <t>ダイ</t>
    </rPh>
    <rPh sb="2" eb="3">
      <t>ツギ</t>
    </rPh>
    <phoneticPr fontId="1"/>
  </si>
  <si>
    <t>第２次</t>
    <rPh sb="0" eb="1">
      <t>ダイ</t>
    </rPh>
    <rPh sb="2" eb="3">
      <t>ツギ</t>
    </rPh>
    <phoneticPr fontId="1"/>
  </si>
  <si>
    <t>第３次</t>
    <rPh sb="0" eb="1">
      <t>ダイ</t>
    </rPh>
    <rPh sb="2" eb="3">
      <t>ツギ</t>
    </rPh>
    <phoneticPr fontId="1"/>
  </si>
  <si>
    <t>輸入品に課される</t>
    <rPh sb="0" eb="2">
      <t>ユニュウ</t>
    </rPh>
    <rPh sb="2" eb="3">
      <t>ヒン</t>
    </rPh>
    <rPh sb="4" eb="5">
      <t>カ</t>
    </rPh>
    <phoneticPr fontId="1"/>
  </si>
  <si>
    <t>税・関税等</t>
    <rPh sb="0" eb="1">
      <t>ゼイ</t>
    </rPh>
    <rPh sb="2" eb="4">
      <t>カンゼイ</t>
    </rPh>
    <rPh sb="4" eb="5">
      <t>トウ</t>
    </rPh>
    <phoneticPr fontId="1"/>
  </si>
  <si>
    <t>百万円</t>
    <rPh sb="0" eb="3">
      <t>ヒャクマンエン</t>
    </rPh>
    <phoneticPr fontId="1"/>
  </si>
  <si>
    <t>％</t>
    <phoneticPr fontId="1"/>
  </si>
  <si>
    <t>千円</t>
    <rPh sb="0" eb="2">
      <t>センエン</t>
    </rPh>
    <phoneticPr fontId="1"/>
  </si>
  <si>
    <t>65歳未満の</t>
    <rPh sb="2" eb="3">
      <t>サイ</t>
    </rPh>
    <rPh sb="3" eb="5">
      <t>ミマン</t>
    </rPh>
    <phoneticPr fontId="1"/>
  </si>
  <si>
    <t>農業専従者</t>
    <rPh sb="0" eb="2">
      <t>ノウギョウ</t>
    </rPh>
    <rPh sb="2" eb="5">
      <t>センジュウシャ</t>
    </rPh>
    <phoneticPr fontId="1"/>
  </si>
  <si>
    <t>がいる</t>
    <phoneticPr fontId="1"/>
  </si>
  <si>
    <t>65歳未満の</t>
    <rPh sb="2" eb="5">
      <t>サイミマン</t>
    </rPh>
    <phoneticPr fontId="1"/>
  </si>
  <si>
    <t>令和元年
経済センサス　-基礎調査</t>
    <rPh sb="0" eb="2">
      <t>レイワ</t>
    </rPh>
    <rPh sb="2" eb="4">
      <t>ガンネン</t>
    </rPh>
    <rPh sb="5" eb="7">
      <t>ケイザイ</t>
    </rPh>
    <rPh sb="13" eb="15">
      <t>キソ</t>
    </rPh>
    <rPh sb="15" eb="17">
      <t>チョウサ</t>
    </rPh>
    <phoneticPr fontId="1"/>
  </si>
  <si>
    <t>人</t>
    <rPh sb="0" eb="1">
      <t>ニン</t>
    </rPh>
    <phoneticPr fontId="1"/>
  </si>
  <si>
    <t>園児数</t>
    <rPh sb="0" eb="2">
      <t>エンジ</t>
    </rPh>
    <rPh sb="2" eb="3">
      <t>スウ</t>
    </rPh>
    <phoneticPr fontId="1"/>
  </si>
  <si>
    <t>自給的農家</t>
    <rPh sb="0" eb="2">
      <t>ジキュウ</t>
    </rPh>
    <rPh sb="2" eb="3">
      <t>テキ</t>
    </rPh>
    <rPh sb="3" eb="5">
      <t>ノウカ</t>
    </rPh>
    <phoneticPr fontId="1"/>
  </si>
  <si>
    <t>令和2年国勢調査</t>
    <rPh sb="0" eb="2">
      <t>レイワ</t>
    </rPh>
    <phoneticPr fontId="1"/>
  </si>
  <si>
    <t>　令和元年度市町村民経済計算年報</t>
    <rPh sb="1" eb="3">
      <t>レイワ</t>
    </rPh>
    <rPh sb="3" eb="5">
      <t>ガンネン</t>
    </rPh>
    <rPh sb="5" eb="6">
      <t>ド</t>
    </rPh>
    <rPh sb="6" eb="9">
      <t>シチョウソン</t>
    </rPh>
    <rPh sb="9" eb="10">
      <t>ミン</t>
    </rPh>
    <rPh sb="10" eb="12">
      <t>ケイザイ</t>
    </rPh>
    <rPh sb="12" eb="14">
      <t>ケイサン</t>
    </rPh>
    <rPh sb="14" eb="16">
      <t>ネンポウ</t>
    </rPh>
    <phoneticPr fontId="1"/>
  </si>
  <si>
    <t>令和2年度財政状況資料集</t>
    <rPh sb="0" eb="1">
      <t>レイ</t>
    </rPh>
    <rPh sb="1" eb="2">
      <t>ワ</t>
    </rPh>
    <rPh sb="3" eb="5">
      <t>ネンド</t>
    </rPh>
    <rPh sb="5" eb="7">
      <t>ザイセイ</t>
    </rPh>
    <rPh sb="7" eb="9">
      <t>ジョウキョウ</t>
    </rPh>
    <rPh sb="9" eb="11">
      <t>シリョウ</t>
    </rPh>
    <rPh sb="11" eb="12">
      <t>シュウ</t>
    </rPh>
    <phoneticPr fontId="1"/>
  </si>
  <si>
    <t>　令和４年度学校基本調査</t>
    <rPh sb="1" eb="3">
      <t>レイワ</t>
    </rPh>
    <rPh sb="4" eb="6">
      <t>ネンド</t>
    </rPh>
    <rPh sb="6" eb="8">
      <t>ガッコウ</t>
    </rPh>
    <rPh sb="8" eb="10">
      <t>キホン</t>
    </rPh>
    <rPh sb="10" eb="12">
      <t>チョウサ</t>
    </rPh>
    <phoneticPr fontId="1"/>
  </si>
  <si>
    <t>　本町は、福島県中通り地方南部の石川郡中央に位置します。現在の人口は約１4,000人を数えます。30km圏内には白河市、須賀川市、郡山市があり、県庁所在地である福島市まではおおむね70kmの距離にあります。
　面積は、東西18.9km、南北18.3kmの中に115.71ｋ㎡で、福島県の面積（13,783.74ｋ㎡）のおよそ0.84%を占めます。
　標高は270mから570mで、町の北西部の阿武隈川、社川流域に広がる比較的標高の低い平坦な地域と、町の中東部、阿武隈高地の西端となる中山間地に二分されます。この中山間地を流れる北須川と今出川流域に市街地が形成され、両河川が合流する町の中央部に行政機関を始め、商業施設、文教施設などが集中しています。
　主要道路としては、町を縦断する国道118号線が、北は須賀川市、郡山市へと至り、南は茨城県水戸市までのアクセスを可能としています。また、町の中心部を起点に、西へは主要地方道白河石川線が、東へは主要地方道いわき石川線が走り、阿武隈地域南部の交通の要衝となっています。また、平成13年には、東北自動車道の矢吹ICと磐越自動車道の小野ICを結ぶ福島空港道路（あぶくま高原道路）の開通に伴い、町の北端に石川母畑ICが設置されるなど、主要高速道路へのアクセスも強化されています。
　鉄道網としては、JR水郡線が国道118号線に沿って南北に走り、町中央部のJR磐城石川駅と北西部のJR野木沢駅を多くの町民が利用しています。
　気候は、年間平均気温約13℃と比較的温暖で、降雪も少なく、風速も年間平均1.5ｍ/Sと穏やかです。</t>
    <rPh sb="1" eb="3">
      <t>ホンチョウ</t>
    </rPh>
    <rPh sb="28" eb="30">
      <t>ゲンザイ</t>
    </rPh>
    <rPh sb="31" eb="33">
      <t>ジンコウ</t>
    </rPh>
    <rPh sb="34" eb="35">
      <t>ヤク</t>
    </rPh>
    <rPh sb="41" eb="42">
      <t>ニン</t>
    </rPh>
    <rPh sb="43" eb="44">
      <t>カゾ</t>
    </rPh>
    <rPh sb="347" eb="348">
      <t>セン</t>
    </rPh>
    <rPh sb="581" eb="582">
      <t>セン</t>
    </rPh>
    <phoneticPr fontId="1"/>
  </si>
  <si>
    <t>　町の中心部を流れる北須川・今出川沿いには2,000本の桜が咲き誇り、幾重にも連なる姿は「いしかわ桜谷」と呼ばれ、多くの観光客で賑わいます。また、県指定天然記念物で樹齢500年以上とされる「石川の高田ザクラ」をはじめとして、町内全域に桜の巨木が多く見られます。
　また、本町は温泉資源にも恵まれ、東北屈指のラジウム温泉として名高い母畑温泉のほか、猫啼温泉、片倉温泉、塩ノ沢温泉があり、年間約8万人の入込客数があります。</t>
    <rPh sb="192" eb="194">
      <t>ネンカン</t>
    </rPh>
    <rPh sb="194" eb="195">
      <t>ヤク</t>
    </rPh>
    <rPh sb="196" eb="198">
      <t>マンニン</t>
    </rPh>
    <rPh sb="199" eb="201">
      <t>イリコミ</t>
    </rPh>
    <rPh sb="201" eb="203">
      <t>キャクスウ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</si>
</sst>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 ;[Red]\-#,##0\ "/>
    <numFmt numFmtId="177" formatCode="0.0_);[Red]\(0.0\)"/>
    <numFmt numFmtId="178" formatCode="0.0_ "/>
    <numFmt numFmtId="179" formatCode="0.00_ "/>
    <numFmt numFmtId="180" formatCode="#,##0,"/>
    <numFmt numFmtId="181" formatCode="0_);[Red]\(0\)"/>
    <numFmt numFmtId="182" formatCode="#,##0.0;[Red]\-#,##0.0"/>
    <numFmt numFmtId="183" formatCode="#,##0.0_ ;[Red]\-#,##0.0\ "/>
    <numFmt numFmtId="184" formatCode="#,##0.0;&quot;△ &quot;#,##0.0"/>
  </numFmts>
  <fonts count="19">
    <font>
      <sz val="11"/>
      <name val="ＭＳ Ｐゴシック"/>
      <family val="3"/>
      <charset val="128"/>
    </font>
    <font>
      <sz val="6"/>
      <name val="ＭＳ Ｐゴシック"/>
      <family val="3"/>
      <charset val="128"/>
    </font>
    <font>
      <sz val="12"/>
      <name val="ＭＳ Ｐゴシック"/>
      <family val="3"/>
      <charset val="128"/>
    </font>
    <font>
      <sz val="14"/>
      <name val="HGP教科書体"/>
      <family val="1"/>
      <charset val="128"/>
    </font>
    <font>
      <sz val="14"/>
      <name val="ＭＳ Ｐ明朝"/>
      <family val="1"/>
      <charset val="128"/>
    </font>
    <font>
      <sz val="14"/>
      <color theme="1"/>
      <name val="HGP教科書体"/>
      <family val="1"/>
      <charset val="128"/>
    </font>
    <font>
      <sz val="11"/>
      <name val="ＭＳ Ｐゴシック"/>
      <family val="3"/>
      <charset val="128"/>
    </font>
    <font>
      <sz val="12"/>
      <color rgb="FFFF0000"/>
      <name val="ＭＳ Ｐゴシック"/>
      <family val="3"/>
      <charset val="128"/>
    </font>
    <font>
      <sz val="11"/>
      <color rgb="FFFF0000"/>
      <name val="ＭＳ Ｐ明朝"/>
      <family val="1"/>
      <charset val="128"/>
    </font>
    <font>
      <sz val="10"/>
      <name val="ＭＳ Ｐ明朝"/>
      <family val="1"/>
      <charset val="128"/>
    </font>
    <font>
      <sz val="10"/>
      <color rgb="FFFF0000"/>
      <name val="ＭＳ Ｐ明朝"/>
      <family val="1"/>
      <charset val="128"/>
    </font>
    <font>
      <sz val="11"/>
      <color theme="1"/>
      <name val="ＭＳ Ｐゴシック"/>
      <family val="3"/>
      <charset val="128"/>
    </font>
    <font>
      <sz val="11"/>
      <color rgb="FFFF0000"/>
      <name val="ＭＳ Ｐゴシック"/>
      <family val="3"/>
      <charset val="128"/>
    </font>
    <font>
      <sz val="10"/>
      <name val="ＭＳ Ｐゴシック"/>
      <family val="3"/>
      <charset val="128"/>
    </font>
    <font>
      <sz val="10"/>
      <color theme="1"/>
      <name val="ＭＳ Ｐゴシック"/>
      <family val="3"/>
      <charset val="128"/>
    </font>
    <font>
      <sz val="9"/>
      <name val="ＭＳ Ｐゴシック"/>
      <family val="3"/>
      <charset val="128"/>
    </font>
    <font>
      <sz val="8"/>
      <name val="ＭＳ Ｐゴシック"/>
      <family val="3"/>
      <charset val="128"/>
    </font>
    <font>
      <sz val="9"/>
      <color theme="1"/>
      <name val="ＭＳ Ｐゴシック"/>
      <family val="3"/>
      <charset val="128"/>
    </font>
    <font>
      <sz val="10"/>
      <color rgb="FFFF0000"/>
      <name val="ＭＳ Ｐゴシック"/>
      <family val="3"/>
      <charset val="128"/>
    </font>
  </fonts>
  <fills count="2">
    <fill>
      <patternFill patternType="none"/>
    </fill>
    <fill>
      <patternFill patternType="gray125"/>
    </fill>
  </fills>
  <borders count="25">
    <border>
      <left/>
      <right/>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s>
  <cellStyleXfs count="2">
    <xf numFmtId="0" fontId="0" fillId="0" borderId="0"/>
    <xf numFmtId="38" fontId="6" fillId="0" borderId="0" applyFont="0" applyFill="0" applyBorder="0" applyAlignment="0" applyProtection="0"/>
  </cellStyleXfs>
  <cellXfs count="316">
    <xf numFmtId="0" fontId="0" fillId="0" borderId="0" xfId="0"/>
    <xf numFmtId="0" fontId="2" fillId="0" borderId="0" xfId="0" applyFont="1"/>
    <xf numFmtId="0" fontId="3" fillId="0" borderId="0" xfId="0" applyFont="1" applyAlignment="1">
      <alignment vertical="center" wrapText="1"/>
    </xf>
    <xf numFmtId="0" fontId="2" fillId="0" borderId="0" xfId="0" applyFont="1" applyAlignment="1">
      <alignment horizontal="left"/>
    </xf>
    <xf numFmtId="0" fontId="4" fillId="0" borderId="0" xfId="0" applyFont="1"/>
    <xf numFmtId="0" fontId="5" fillId="0" borderId="0" xfId="0" applyFont="1" applyAlignment="1">
      <alignment vertical="center" wrapText="1"/>
    </xf>
    <xf numFmtId="0" fontId="2" fillId="0" borderId="0" xfId="0" applyFont="1" applyFill="1"/>
    <xf numFmtId="0" fontId="7" fillId="0" borderId="0" xfId="0" applyFont="1" applyFill="1"/>
    <xf numFmtId="0" fontId="8" fillId="0" borderId="0" xfId="0" applyFont="1" applyFill="1"/>
    <xf numFmtId="38" fontId="8" fillId="0" borderId="0" xfId="1" applyFont="1" applyFill="1"/>
    <xf numFmtId="0" fontId="10" fillId="0" borderId="0" xfId="0" applyFont="1" applyFill="1" applyAlignment="1">
      <alignment horizontal="center" vertical="center" wrapText="1"/>
    </xf>
    <xf numFmtId="0" fontId="10" fillId="0" borderId="15" xfId="0" applyFont="1" applyFill="1" applyBorder="1" applyAlignment="1">
      <alignment horizontal="right"/>
    </xf>
    <xf numFmtId="0" fontId="10" fillId="0" borderId="16" xfId="0" applyFont="1" applyFill="1" applyBorder="1" applyAlignment="1">
      <alignment horizontal="right"/>
    </xf>
    <xf numFmtId="0" fontId="9" fillId="0" borderId="7" xfId="0" applyFont="1" applyFill="1" applyBorder="1" applyAlignment="1">
      <alignment horizontal="right"/>
    </xf>
    <xf numFmtId="38" fontId="9" fillId="0" borderId="7" xfId="1" applyFont="1" applyFill="1" applyBorder="1" applyAlignment="1">
      <alignment horizontal="right"/>
    </xf>
    <xf numFmtId="38" fontId="9" fillId="0" borderId="8" xfId="1" applyFont="1" applyFill="1" applyBorder="1" applyAlignment="1">
      <alignment horizontal="right"/>
    </xf>
    <xf numFmtId="0" fontId="10" fillId="0" borderId="0" xfId="0" applyFont="1" applyFill="1"/>
    <xf numFmtId="0" fontId="11" fillId="0" borderId="6" xfId="0" applyFont="1" applyFill="1" applyBorder="1" applyAlignment="1">
      <alignment horizontal="right" vertical="center"/>
    </xf>
    <xf numFmtId="176" fontId="11" fillId="0" borderId="6" xfId="1" applyNumberFormat="1" applyFont="1" applyFill="1" applyBorder="1" applyAlignment="1">
      <alignment horizontal="right" vertical="center"/>
    </xf>
    <xf numFmtId="177" fontId="11" fillId="0" borderId="6" xfId="0" applyNumberFormat="1" applyFont="1" applyFill="1" applyBorder="1" applyAlignment="1">
      <alignment horizontal="right" vertical="center"/>
    </xf>
    <xf numFmtId="178" fontId="11" fillId="0" borderId="6" xfId="0" applyNumberFormat="1" applyFont="1" applyFill="1" applyBorder="1" applyAlignment="1">
      <alignment horizontal="right" vertical="center"/>
    </xf>
    <xf numFmtId="179" fontId="11" fillId="0" borderId="6" xfId="0" applyNumberFormat="1" applyFont="1" applyFill="1" applyBorder="1" applyAlignment="1">
      <alignment horizontal="right" vertical="center"/>
    </xf>
    <xf numFmtId="177" fontId="11" fillId="0" borderId="6" xfId="1" applyNumberFormat="1" applyFont="1" applyFill="1" applyBorder="1" applyAlignment="1">
      <alignment horizontal="right" vertical="center"/>
    </xf>
    <xf numFmtId="0" fontId="12" fillId="0" borderId="0" xfId="0" applyFont="1" applyFill="1" applyAlignment="1">
      <alignment vertical="center"/>
    </xf>
    <xf numFmtId="0" fontId="11" fillId="0" borderId="5" xfId="0" applyFont="1" applyFill="1" applyBorder="1" applyAlignment="1">
      <alignment horizontal="right" vertical="center"/>
    </xf>
    <xf numFmtId="176" fontId="11" fillId="0" borderId="7" xfId="1" applyNumberFormat="1" applyFont="1" applyFill="1" applyBorder="1" applyAlignment="1">
      <alignment horizontal="right" vertical="center"/>
    </xf>
    <xf numFmtId="176" fontId="11" fillId="0" borderId="10" xfId="1" applyNumberFormat="1" applyFont="1" applyFill="1" applyBorder="1" applyAlignment="1">
      <alignment horizontal="right" vertical="center"/>
    </xf>
    <xf numFmtId="177" fontId="11" fillId="0" borderId="10" xfId="0" applyNumberFormat="1" applyFont="1" applyFill="1" applyBorder="1" applyAlignment="1">
      <alignment horizontal="right" vertical="center"/>
    </xf>
    <xf numFmtId="178" fontId="11" fillId="0" borderId="7" xfId="0" applyNumberFormat="1" applyFont="1" applyFill="1" applyBorder="1" applyAlignment="1">
      <alignment horizontal="right" vertical="center"/>
    </xf>
    <xf numFmtId="179" fontId="11" fillId="0" borderId="7" xfId="0" applyNumberFormat="1" applyFont="1" applyFill="1" applyBorder="1" applyAlignment="1">
      <alignment horizontal="right" vertical="center"/>
    </xf>
    <xf numFmtId="178" fontId="11" fillId="0" borderId="10" xfId="0" applyNumberFormat="1" applyFont="1" applyFill="1" applyBorder="1" applyAlignment="1">
      <alignment horizontal="right" vertical="center"/>
    </xf>
    <xf numFmtId="179" fontId="11" fillId="0" borderId="10" xfId="0" applyNumberFormat="1" applyFont="1" applyFill="1" applyBorder="1" applyAlignment="1">
      <alignment horizontal="right" vertical="center"/>
    </xf>
    <xf numFmtId="2" fontId="11" fillId="0" borderId="10" xfId="0" applyNumberFormat="1" applyFont="1" applyFill="1" applyBorder="1" applyAlignment="1">
      <alignment horizontal="right" vertical="center"/>
    </xf>
    <xf numFmtId="2" fontId="11" fillId="0" borderId="6" xfId="0" applyNumberFormat="1" applyFont="1" applyFill="1" applyBorder="1" applyAlignment="1">
      <alignment horizontal="right" vertical="center"/>
    </xf>
    <xf numFmtId="0" fontId="8" fillId="0" borderId="0" xfId="0" applyFont="1" applyFill="1" applyAlignment="1">
      <alignment vertical="center"/>
    </xf>
    <xf numFmtId="0" fontId="11" fillId="0" borderId="7" xfId="0" applyFont="1" applyFill="1" applyBorder="1" applyAlignment="1">
      <alignment horizontal="right" vertical="center"/>
    </xf>
    <xf numFmtId="177" fontId="11" fillId="0" borderId="7" xfId="0" applyNumberFormat="1" applyFont="1" applyFill="1" applyBorder="1" applyAlignment="1">
      <alignment horizontal="right" vertical="center"/>
    </xf>
    <xf numFmtId="0" fontId="0" fillId="0" borderId="5" xfId="0" applyFont="1" applyFill="1" applyBorder="1" applyAlignment="1">
      <alignment horizontal="center" vertical="center"/>
    </xf>
    <xf numFmtId="0" fontId="11" fillId="0" borderId="10" xfId="0" applyFont="1" applyFill="1" applyBorder="1" applyAlignment="1">
      <alignment horizontal="right" vertical="center"/>
    </xf>
    <xf numFmtId="0" fontId="0" fillId="0" borderId="13" xfId="0" applyFont="1" applyFill="1" applyBorder="1" applyAlignment="1">
      <alignment horizontal="center" vertical="center"/>
    </xf>
    <xf numFmtId="0" fontId="13" fillId="0" borderId="15" xfId="0" applyFont="1" applyFill="1" applyBorder="1" applyAlignment="1">
      <alignment horizontal="right" vertical="center"/>
    </xf>
    <xf numFmtId="0" fontId="13" fillId="0" borderId="16" xfId="0" applyFont="1" applyFill="1" applyBorder="1" applyAlignment="1">
      <alignment horizontal="right" vertical="center"/>
    </xf>
    <xf numFmtId="0" fontId="14" fillId="0" borderId="7" xfId="0" applyFont="1" applyFill="1" applyBorder="1" applyAlignment="1">
      <alignment horizontal="right" vertical="center"/>
    </xf>
    <xf numFmtId="38" fontId="13" fillId="0" borderId="7" xfId="1" applyFont="1" applyFill="1" applyBorder="1" applyAlignment="1">
      <alignment horizontal="right" vertical="center"/>
    </xf>
    <xf numFmtId="177" fontId="13" fillId="0" borderId="7" xfId="0" applyNumberFormat="1" applyFont="1" applyFill="1" applyBorder="1" applyAlignment="1">
      <alignment horizontal="right" vertical="center"/>
    </xf>
    <xf numFmtId="177" fontId="14" fillId="0" borderId="7" xfId="0" applyNumberFormat="1" applyFont="1" applyFill="1" applyBorder="1" applyAlignment="1">
      <alignment horizontal="right" vertical="center"/>
    </xf>
    <xf numFmtId="178" fontId="14" fillId="0" borderId="7" xfId="0" applyNumberFormat="1" applyFont="1" applyFill="1" applyBorder="1" applyAlignment="1">
      <alignment horizontal="right" vertical="center"/>
    </xf>
    <xf numFmtId="38" fontId="14" fillId="0" borderId="7" xfId="1" applyFont="1" applyFill="1" applyBorder="1" applyAlignment="1">
      <alignment horizontal="right" vertical="center" shrinkToFit="1"/>
    </xf>
    <xf numFmtId="38" fontId="14" fillId="0" borderId="7" xfId="1" applyFont="1" applyFill="1" applyBorder="1" applyAlignment="1">
      <alignment horizontal="right" vertical="center"/>
    </xf>
    <xf numFmtId="38" fontId="13" fillId="0" borderId="7" xfId="1" applyFont="1" applyFill="1" applyBorder="1" applyAlignment="1">
      <alignment horizontal="right" vertical="center" shrinkToFit="1"/>
    </xf>
    <xf numFmtId="38" fontId="13" fillId="0" borderId="8" xfId="1" applyFont="1" applyFill="1" applyBorder="1" applyAlignment="1">
      <alignment horizontal="right" vertical="center"/>
    </xf>
    <xf numFmtId="0" fontId="9" fillId="0" borderId="0" xfId="0" applyFont="1" applyFill="1" applyAlignment="1">
      <alignment horizontal="right" vertical="center"/>
    </xf>
    <xf numFmtId="180" fontId="11" fillId="0" borderId="10" xfId="0" applyNumberFormat="1" applyFont="1" applyFill="1" applyBorder="1" applyAlignment="1">
      <alignment horizontal="right" vertical="center"/>
    </xf>
    <xf numFmtId="180" fontId="11" fillId="0" borderId="10" xfId="1" applyNumberFormat="1" applyFont="1" applyFill="1" applyBorder="1" applyAlignment="1">
      <alignment horizontal="right" vertical="center"/>
    </xf>
    <xf numFmtId="180" fontId="11" fillId="0" borderId="6" xfId="0" applyNumberFormat="1" applyFont="1" applyFill="1" applyBorder="1" applyAlignment="1">
      <alignment horizontal="right" vertical="center"/>
    </xf>
    <xf numFmtId="180" fontId="11" fillId="0" borderId="6" xfId="1" applyNumberFormat="1" applyFont="1" applyFill="1" applyBorder="1" applyAlignment="1">
      <alignment horizontal="right" vertical="center"/>
    </xf>
    <xf numFmtId="0" fontId="11" fillId="0" borderId="17" xfId="0" applyFont="1" applyFill="1" applyBorder="1" applyAlignment="1">
      <alignment vertical="center"/>
    </xf>
    <xf numFmtId="38" fontId="0" fillId="0" borderId="17" xfId="1" applyFont="1" applyFill="1" applyBorder="1" applyAlignment="1">
      <alignment vertical="center"/>
    </xf>
    <xf numFmtId="0" fontId="0" fillId="0" borderId="17" xfId="0" applyFont="1" applyFill="1" applyBorder="1" applyAlignment="1">
      <alignment vertical="center"/>
    </xf>
    <xf numFmtId="0" fontId="0" fillId="0" borderId="1" xfId="0" applyFont="1" applyFill="1" applyBorder="1" applyAlignment="1">
      <alignment vertical="center"/>
    </xf>
    <xf numFmtId="38" fontId="0" fillId="0" borderId="0" xfId="1" applyFont="1" applyFill="1"/>
    <xf numFmtId="0" fontId="0" fillId="0" borderId="0" xfId="0" applyNumberFormat="1" applyFont="1" applyFill="1"/>
    <xf numFmtId="38" fontId="6" fillId="0" borderId="0" xfId="1" applyFont="1" applyFill="1"/>
    <xf numFmtId="0" fontId="0" fillId="0" borderId="0" xfId="0" applyFont="1" applyFill="1"/>
    <xf numFmtId="0" fontId="13" fillId="0" borderId="0" xfId="0" applyFont="1" applyFill="1" applyAlignment="1">
      <alignment horizontal="center" vertical="center" wrapText="1"/>
    </xf>
    <xf numFmtId="0" fontId="13" fillId="0" borderId="15" xfId="0" applyFont="1" applyFill="1" applyBorder="1" applyAlignment="1">
      <alignment horizontal="right"/>
    </xf>
    <xf numFmtId="0" fontId="13" fillId="0" borderId="16" xfId="0" applyFont="1" applyFill="1" applyBorder="1" applyAlignment="1">
      <alignment horizontal="right"/>
    </xf>
    <xf numFmtId="38" fontId="13" fillId="0" borderId="7" xfId="1" applyFont="1" applyFill="1" applyBorder="1" applyAlignment="1">
      <alignment horizontal="right"/>
    </xf>
    <xf numFmtId="0" fontId="13" fillId="0" borderId="7" xfId="0" applyNumberFormat="1" applyFont="1" applyFill="1" applyBorder="1" applyAlignment="1">
      <alignment horizontal="right"/>
    </xf>
    <xf numFmtId="38" fontId="13" fillId="0" borderId="8" xfId="1" applyFont="1" applyFill="1" applyBorder="1" applyAlignment="1">
      <alignment horizontal="right"/>
    </xf>
    <xf numFmtId="0" fontId="13" fillId="0" borderId="0" xfId="0" applyFont="1" applyFill="1"/>
    <xf numFmtId="176" fontId="11" fillId="0" borderId="6" xfId="1" applyNumberFormat="1" applyFont="1" applyFill="1" applyBorder="1" applyAlignment="1">
      <alignment vertical="center"/>
    </xf>
    <xf numFmtId="0" fontId="11" fillId="0" borderId="6" xfId="0" applyNumberFormat="1" applyFont="1" applyFill="1" applyBorder="1" applyAlignment="1">
      <alignment vertical="center"/>
    </xf>
    <xf numFmtId="38" fontId="11" fillId="0" borderId="6" xfId="1" applyFont="1" applyFill="1" applyBorder="1" applyAlignment="1">
      <alignment horizontal="right" vertical="center"/>
    </xf>
    <xf numFmtId="38" fontId="11" fillId="0" borderId="6" xfId="1" applyFont="1" applyFill="1" applyBorder="1" applyAlignment="1">
      <alignment vertical="center"/>
    </xf>
    <xf numFmtId="38" fontId="11" fillId="0" borderId="12" xfId="1" applyFont="1" applyFill="1" applyBorder="1" applyAlignment="1">
      <alignment vertical="center"/>
    </xf>
    <xf numFmtId="176" fontId="6" fillId="0" borderId="6" xfId="1" applyNumberFormat="1" applyFont="1" applyFill="1" applyBorder="1" applyAlignment="1">
      <alignment vertical="center"/>
    </xf>
    <xf numFmtId="38" fontId="6" fillId="0" borderId="14" xfId="1" applyFont="1" applyFill="1" applyBorder="1" applyAlignment="1">
      <alignment vertical="center"/>
    </xf>
    <xf numFmtId="0" fontId="0" fillId="0" borderId="0" xfId="0" applyFont="1" applyFill="1" applyAlignment="1">
      <alignment vertical="center"/>
    </xf>
    <xf numFmtId="176" fontId="11" fillId="0" borderId="5" xfId="1" applyNumberFormat="1" applyFont="1" applyFill="1" applyBorder="1" applyAlignment="1">
      <alignment vertical="center"/>
    </xf>
    <xf numFmtId="0" fontId="11" fillId="0" borderId="10" xfId="0" applyNumberFormat="1" applyFont="1" applyFill="1" applyBorder="1" applyAlignment="1">
      <alignment vertical="center"/>
    </xf>
    <xf numFmtId="38" fontId="11" fillId="0" borderId="10" xfId="1" applyFont="1" applyFill="1" applyBorder="1" applyAlignment="1">
      <alignment vertical="center"/>
    </xf>
    <xf numFmtId="176" fontId="11" fillId="0" borderId="10" xfId="1" applyNumberFormat="1" applyFont="1" applyFill="1" applyBorder="1" applyAlignment="1">
      <alignment vertical="center"/>
    </xf>
    <xf numFmtId="181" fontId="11" fillId="0" borderId="7" xfId="1" applyNumberFormat="1" applyFont="1" applyFill="1" applyBorder="1" applyAlignment="1">
      <alignment vertical="center"/>
    </xf>
    <xf numFmtId="176" fontId="6" fillId="0" borderId="10" xfId="1" applyNumberFormat="1" applyFont="1" applyFill="1" applyBorder="1" applyAlignment="1">
      <alignment vertical="center"/>
    </xf>
    <xf numFmtId="38" fontId="6" fillId="0" borderId="11" xfId="1" applyFont="1" applyFill="1" applyBorder="1" applyAlignment="1">
      <alignment vertical="center"/>
    </xf>
    <xf numFmtId="176" fontId="6" fillId="0" borderId="5" xfId="1" applyNumberFormat="1" applyFont="1" applyFill="1" applyBorder="1" applyAlignment="1">
      <alignment vertical="center"/>
    </xf>
    <xf numFmtId="176" fontId="11" fillId="0" borderId="13" xfId="1" applyNumberFormat="1" applyFont="1" applyFill="1" applyBorder="1" applyAlignment="1">
      <alignment vertical="center"/>
    </xf>
    <xf numFmtId="0" fontId="11" fillId="0" borderId="6" xfId="0" applyNumberFormat="1" applyFont="1" applyFill="1" applyBorder="1" applyAlignment="1">
      <alignment horizontal="right" vertical="center"/>
    </xf>
    <xf numFmtId="176" fontId="6" fillId="0" borderId="13" xfId="1" applyNumberFormat="1" applyFont="1" applyFill="1" applyBorder="1" applyAlignment="1">
      <alignment vertical="center"/>
    </xf>
    <xf numFmtId="176" fontId="11" fillId="0" borderId="7" xfId="1" applyNumberFormat="1" applyFont="1" applyFill="1" applyBorder="1" applyAlignment="1">
      <alignment vertical="center"/>
    </xf>
    <xf numFmtId="0" fontId="11" fillId="0" borderId="7" xfId="0" applyNumberFormat="1" applyFont="1" applyFill="1" applyBorder="1" applyAlignment="1">
      <alignment vertical="center"/>
    </xf>
    <xf numFmtId="38" fontId="11" fillId="0" borderId="7" xfId="1" applyFont="1" applyFill="1" applyBorder="1" applyAlignment="1">
      <alignment vertical="center"/>
    </xf>
    <xf numFmtId="176" fontId="6" fillId="0" borderId="7" xfId="1" applyNumberFormat="1" applyFont="1" applyFill="1" applyBorder="1" applyAlignment="1">
      <alignment vertical="center"/>
    </xf>
    <xf numFmtId="38" fontId="6" fillId="0" borderId="8" xfId="1" applyFont="1" applyFill="1" applyBorder="1" applyAlignment="1">
      <alignment vertical="center"/>
    </xf>
    <xf numFmtId="38" fontId="11" fillId="0" borderId="10" xfId="1" applyFont="1" applyFill="1" applyBorder="1" applyAlignment="1">
      <alignment horizontal="right" vertical="center"/>
    </xf>
    <xf numFmtId="0" fontId="13" fillId="0" borderId="7" xfId="0" applyNumberFormat="1" applyFont="1" applyFill="1" applyBorder="1" applyAlignment="1">
      <alignment horizontal="right" vertical="center"/>
    </xf>
    <xf numFmtId="38" fontId="17" fillId="0" borderId="7" xfId="1" applyFont="1" applyFill="1" applyBorder="1" applyAlignment="1">
      <alignment horizontal="right" vertical="center"/>
    </xf>
    <xf numFmtId="38" fontId="6" fillId="0" borderId="10" xfId="1" applyFont="1" applyFill="1" applyBorder="1" applyAlignment="1">
      <alignment vertical="center"/>
    </xf>
    <xf numFmtId="0" fontId="13" fillId="0" borderId="0" xfId="0" applyFont="1" applyFill="1" applyAlignment="1">
      <alignment horizontal="right" vertical="center"/>
    </xf>
    <xf numFmtId="180" fontId="11" fillId="0" borderId="10" xfId="1" applyNumberFormat="1" applyFont="1" applyFill="1" applyBorder="1" applyAlignment="1">
      <alignment vertical="center"/>
    </xf>
    <xf numFmtId="38" fontId="12" fillId="0" borderId="10" xfId="1" applyFont="1" applyFill="1" applyBorder="1" applyAlignment="1">
      <alignment vertical="center"/>
    </xf>
    <xf numFmtId="180" fontId="6" fillId="0" borderId="10" xfId="1" applyNumberFormat="1" applyFont="1" applyFill="1" applyBorder="1" applyAlignment="1">
      <alignment vertical="center"/>
    </xf>
    <xf numFmtId="180" fontId="0" fillId="0" borderId="11" xfId="1" applyNumberFormat="1" applyFont="1" applyFill="1" applyBorder="1" applyAlignment="1">
      <alignment vertical="center"/>
    </xf>
    <xf numFmtId="180" fontId="11" fillId="0" borderId="6" xfId="1" applyNumberFormat="1" applyFont="1" applyFill="1" applyBorder="1" applyAlignment="1">
      <alignment vertical="center"/>
    </xf>
    <xf numFmtId="181" fontId="11" fillId="0" borderId="6" xfId="1" applyNumberFormat="1" applyFont="1" applyFill="1" applyBorder="1" applyAlignment="1">
      <alignment vertical="center"/>
    </xf>
    <xf numFmtId="180" fontId="6" fillId="0" borderId="6" xfId="1" applyNumberFormat="1" applyFont="1" applyFill="1" applyBorder="1" applyAlignment="1">
      <alignment vertical="center"/>
    </xf>
    <xf numFmtId="180" fontId="6" fillId="0" borderId="14" xfId="1" applyNumberFormat="1" applyFont="1" applyFill="1" applyBorder="1" applyAlignment="1">
      <alignment vertical="center"/>
    </xf>
    <xf numFmtId="38" fontId="13" fillId="0" borderId="19" xfId="1" applyFont="1" applyFill="1" applyBorder="1" applyAlignment="1">
      <alignment vertical="center"/>
    </xf>
    <xf numFmtId="38" fontId="13" fillId="0" borderId="17" xfId="1" applyFont="1" applyFill="1" applyBorder="1" applyAlignment="1">
      <alignment vertical="center"/>
    </xf>
    <xf numFmtId="0" fontId="12" fillId="0" borderId="17" xfId="0" applyNumberFormat="1" applyFont="1" applyFill="1" applyBorder="1" applyAlignment="1">
      <alignment vertical="center"/>
    </xf>
    <xf numFmtId="38" fontId="12" fillId="0" borderId="17" xfId="1" applyFont="1" applyFill="1" applyBorder="1" applyAlignment="1">
      <alignment vertical="center"/>
    </xf>
    <xf numFmtId="38" fontId="12" fillId="0" borderId="18" xfId="1" applyFont="1" applyFill="1" applyBorder="1" applyAlignment="1">
      <alignment vertical="center"/>
    </xf>
    <xf numFmtId="38" fontId="6" fillId="0" borderId="17" xfId="1" applyFont="1" applyFill="1" applyBorder="1" applyAlignment="1">
      <alignment vertical="center"/>
    </xf>
    <xf numFmtId="0" fontId="12" fillId="0" borderId="0" xfId="0" applyFont="1" applyFill="1"/>
    <xf numFmtId="0" fontId="0" fillId="0" borderId="1" xfId="0" applyNumberFormat="1" applyFont="1" applyFill="1" applyBorder="1" applyAlignment="1">
      <alignment vertical="center"/>
    </xf>
    <xf numFmtId="38" fontId="0" fillId="0" borderId="1" xfId="1" applyFont="1" applyFill="1" applyBorder="1" applyAlignment="1">
      <alignment vertical="center"/>
    </xf>
    <xf numFmtId="38" fontId="12" fillId="0" borderId="0" xfId="1" applyFont="1" applyFill="1"/>
    <xf numFmtId="0" fontId="12" fillId="0" borderId="0" xfId="0" applyNumberFormat="1" applyFont="1" applyFill="1"/>
    <xf numFmtId="38" fontId="6" fillId="0" borderId="0" xfId="1" applyFont="1" applyFill="1" applyBorder="1"/>
    <xf numFmtId="182" fontId="13" fillId="0" borderId="8" xfId="1" applyNumberFormat="1" applyFont="1" applyFill="1" applyBorder="1" applyAlignment="1">
      <alignment horizontal="right"/>
    </xf>
    <xf numFmtId="176" fontId="11" fillId="0" borderId="11" xfId="1" applyNumberFormat="1" applyFont="1" applyFill="1" applyBorder="1" applyAlignment="1">
      <alignment vertical="center"/>
    </xf>
    <xf numFmtId="176" fontId="11" fillId="0" borderId="8" xfId="1" applyNumberFormat="1" applyFont="1" applyFill="1" applyBorder="1" applyAlignment="1">
      <alignment vertical="center"/>
    </xf>
    <xf numFmtId="176" fontId="11" fillId="0" borderId="14" xfId="1" applyNumberFormat="1" applyFont="1" applyFill="1" applyBorder="1" applyAlignment="1">
      <alignment vertical="center"/>
    </xf>
    <xf numFmtId="176" fontId="11" fillId="0" borderId="11" xfId="1" applyNumberFormat="1" applyFont="1" applyFill="1" applyBorder="1" applyAlignment="1">
      <alignment horizontal="center" vertical="center"/>
    </xf>
    <xf numFmtId="176" fontId="11" fillId="0" borderId="14" xfId="1" applyNumberFormat="1" applyFont="1" applyFill="1" applyBorder="1" applyAlignment="1">
      <alignment horizontal="center" vertical="center"/>
    </xf>
    <xf numFmtId="0" fontId="13" fillId="0" borderId="8" xfId="0" applyFont="1" applyFill="1" applyBorder="1" applyAlignment="1">
      <alignment horizontal="right" vertical="center"/>
    </xf>
    <xf numFmtId="38" fontId="14" fillId="0" borderId="8" xfId="1" applyFont="1" applyFill="1" applyBorder="1" applyAlignment="1">
      <alignment horizontal="right" vertical="center"/>
    </xf>
    <xf numFmtId="180" fontId="11" fillId="0" borderId="11" xfId="1" applyNumberFormat="1" applyFont="1" applyFill="1" applyBorder="1" applyAlignment="1">
      <alignment vertical="center"/>
    </xf>
    <xf numFmtId="180" fontId="11" fillId="0" borderId="14" xfId="1" applyNumberFormat="1" applyFont="1" applyFill="1" applyBorder="1" applyAlignment="1">
      <alignment vertical="center"/>
    </xf>
    <xf numFmtId="38" fontId="18" fillId="0" borderId="17" xfId="1" applyFont="1" applyFill="1" applyBorder="1" applyAlignment="1">
      <alignment vertical="center"/>
    </xf>
    <xf numFmtId="182" fontId="18" fillId="0" borderId="17" xfId="1" applyNumberFormat="1" applyFont="1" applyFill="1" applyBorder="1" applyAlignment="1">
      <alignment vertical="center"/>
    </xf>
    <xf numFmtId="182" fontId="6" fillId="0" borderId="0" xfId="1" applyNumberFormat="1" applyFont="1" applyFill="1"/>
    <xf numFmtId="182" fontId="1" fillId="0" borderId="7" xfId="1" applyNumberFormat="1" applyFont="1" applyFill="1" applyBorder="1" applyAlignment="1">
      <alignment horizontal="center" vertical="center" wrapText="1"/>
    </xf>
    <xf numFmtId="182" fontId="1" fillId="0" borderId="6" xfId="1" applyNumberFormat="1" applyFont="1" applyFill="1" applyBorder="1" applyAlignment="1">
      <alignment horizontal="center" vertical="center" wrapText="1"/>
    </xf>
    <xf numFmtId="182" fontId="13" fillId="0" borderId="7" xfId="1" applyNumberFormat="1" applyFont="1" applyFill="1" applyBorder="1" applyAlignment="1">
      <alignment horizontal="right"/>
    </xf>
    <xf numFmtId="40" fontId="13" fillId="0" borderId="8" xfId="1" applyNumberFormat="1" applyFont="1" applyFill="1" applyBorder="1" applyAlignment="1">
      <alignment horizontal="right"/>
    </xf>
    <xf numFmtId="38" fontId="6" fillId="0" borderId="10" xfId="1" applyFont="1" applyFill="1" applyBorder="1" applyAlignment="1">
      <alignment horizontal="right" vertical="center"/>
    </xf>
    <xf numFmtId="38" fontId="6" fillId="0" borderId="11" xfId="1" applyFont="1" applyFill="1" applyBorder="1" applyAlignment="1">
      <alignment horizontal="right" vertical="center"/>
    </xf>
    <xf numFmtId="40" fontId="6" fillId="0" borderId="11" xfId="1" applyNumberFormat="1" applyFont="1" applyFill="1" applyBorder="1" applyAlignment="1">
      <alignment horizontal="right" vertical="center"/>
    </xf>
    <xf numFmtId="182" fontId="18" fillId="0" borderId="7" xfId="1" applyNumberFormat="1" applyFont="1" applyFill="1" applyBorder="1" applyAlignment="1">
      <alignment horizontal="right" vertical="center"/>
    </xf>
    <xf numFmtId="182" fontId="18" fillId="0" borderId="8" xfId="1" applyNumberFormat="1" applyFont="1" applyFill="1" applyBorder="1" applyAlignment="1">
      <alignment horizontal="right" vertical="center"/>
    </xf>
    <xf numFmtId="184" fontId="18" fillId="0" borderId="7" xfId="1" applyNumberFormat="1" applyFont="1" applyFill="1" applyBorder="1" applyAlignment="1">
      <alignment horizontal="right" vertical="center"/>
    </xf>
    <xf numFmtId="40" fontId="13" fillId="0" borderId="8" xfId="1" applyNumberFormat="1" applyFont="1" applyFill="1" applyBorder="1" applyAlignment="1">
      <alignment horizontal="right" vertical="center"/>
    </xf>
    <xf numFmtId="182" fontId="12" fillId="0" borderId="10" xfId="1" applyNumberFormat="1" applyFont="1" applyFill="1" applyBorder="1" applyAlignment="1">
      <alignment vertical="center"/>
    </xf>
    <xf numFmtId="182" fontId="12" fillId="0" borderId="11" xfId="1" applyNumberFormat="1" applyFont="1" applyFill="1" applyBorder="1" applyAlignment="1">
      <alignment vertical="center"/>
    </xf>
    <xf numFmtId="184" fontId="12" fillId="0" borderId="10" xfId="1" applyNumberFormat="1" applyFont="1" applyFill="1" applyBorder="1" applyAlignment="1">
      <alignment vertical="center"/>
    </xf>
    <xf numFmtId="38" fontId="18" fillId="0" borderId="17" xfId="1" applyFont="1" applyFill="1" applyBorder="1" applyAlignment="1">
      <alignment horizontal="left" vertical="center" wrapText="1"/>
    </xf>
    <xf numFmtId="182" fontId="12" fillId="0" borderId="0" xfId="1" applyNumberFormat="1" applyFont="1" applyFill="1"/>
    <xf numFmtId="38" fontId="9" fillId="0" borderId="4" xfId="1" applyFont="1" applyFill="1" applyBorder="1" applyAlignment="1">
      <alignment horizontal="center" vertical="center" wrapText="1"/>
    </xf>
    <xf numFmtId="38" fontId="13" fillId="0" borderId="16" xfId="1" applyFont="1" applyFill="1" applyBorder="1" applyAlignment="1">
      <alignment horizontal="center" vertical="center" wrapText="1"/>
    </xf>
    <xf numFmtId="38" fontId="15" fillId="0" borderId="7" xfId="1" applyFont="1" applyFill="1" applyBorder="1" applyAlignment="1">
      <alignment horizontal="center" vertical="center" wrapText="1"/>
    </xf>
    <xf numFmtId="38" fontId="15" fillId="0" borderId="10" xfId="1" applyFont="1" applyFill="1" applyBorder="1" applyAlignment="1">
      <alignment horizontal="center" vertical="center" wrapText="1"/>
    </xf>
    <xf numFmtId="38" fontId="15" fillId="0" borderId="6" xfId="1" applyFont="1" applyFill="1" applyBorder="1" applyAlignment="1">
      <alignment horizontal="center" vertical="center" wrapText="1"/>
    </xf>
    <xf numFmtId="38" fontId="15" fillId="0" borderId="7" xfId="1" applyFont="1" applyFill="1" applyBorder="1" applyAlignment="1">
      <alignment horizontal="right"/>
    </xf>
    <xf numFmtId="38" fontId="9" fillId="0" borderId="0" xfId="1" applyFont="1" applyFill="1" applyBorder="1" applyAlignment="1">
      <alignment vertical="center" wrapText="1"/>
    </xf>
    <xf numFmtId="176" fontId="11" fillId="0" borderId="14" xfId="1" applyNumberFormat="1" applyFont="1" applyFill="1" applyBorder="1" applyAlignment="1">
      <alignment horizontal="right" vertical="center"/>
    </xf>
    <xf numFmtId="176" fontId="11" fillId="0" borderId="11" xfId="1" applyNumberFormat="1" applyFont="1" applyFill="1" applyBorder="1" applyAlignment="1">
      <alignment horizontal="right" vertical="center"/>
    </xf>
    <xf numFmtId="176" fontId="11" fillId="0" borderId="8" xfId="1" applyNumberFormat="1" applyFont="1" applyFill="1" applyBorder="1" applyAlignment="1">
      <alignment horizontal="right" vertical="center"/>
    </xf>
    <xf numFmtId="38" fontId="13" fillId="0" borderId="8" xfId="1" applyFont="1" applyFill="1" applyBorder="1" applyAlignment="1">
      <alignment horizontal="right" vertical="center" shrinkToFit="1"/>
    </xf>
    <xf numFmtId="180" fontId="11" fillId="0" borderId="11" xfId="1" applyNumberFormat="1" applyFont="1" applyFill="1" applyBorder="1" applyAlignment="1">
      <alignment horizontal="right" vertical="center"/>
    </xf>
    <xf numFmtId="38" fontId="9" fillId="0" borderId="0" xfId="1" applyFont="1" applyFill="1" applyBorder="1" applyAlignment="1">
      <alignment horizontal="right"/>
    </xf>
    <xf numFmtId="176" fontId="12" fillId="0" borderId="0" xfId="1" applyNumberFormat="1" applyFont="1" applyFill="1" applyBorder="1" applyAlignment="1">
      <alignment horizontal="right" vertical="center"/>
    </xf>
    <xf numFmtId="38" fontId="13" fillId="0" borderId="0" xfId="1" applyFont="1" applyFill="1" applyBorder="1" applyAlignment="1">
      <alignment horizontal="right" vertical="center"/>
    </xf>
    <xf numFmtId="180" fontId="12" fillId="0" borderId="0" xfId="1" applyNumberFormat="1" applyFont="1" applyFill="1" applyBorder="1" applyAlignment="1">
      <alignment horizontal="right" vertical="center"/>
    </xf>
    <xf numFmtId="180" fontId="11" fillId="0" borderId="14" xfId="1" applyNumberFormat="1" applyFont="1" applyFill="1" applyBorder="1" applyAlignment="1">
      <alignment horizontal="right" vertical="center"/>
    </xf>
    <xf numFmtId="38" fontId="14" fillId="0" borderId="0" xfId="1" applyFont="1" applyFill="1" applyBorder="1" applyAlignment="1">
      <alignment vertical="center" wrapText="1"/>
    </xf>
    <xf numFmtId="183" fontId="18" fillId="0" borderId="8" xfId="1" applyNumberFormat="1" applyFont="1" applyFill="1" applyBorder="1" applyAlignment="1">
      <alignment horizontal="right" vertical="center"/>
    </xf>
    <xf numFmtId="38" fontId="17" fillId="0" borderId="19" xfId="1" applyFont="1" applyFill="1" applyBorder="1" applyAlignment="1">
      <alignment vertical="center" wrapText="1"/>
    </xf>
    <xf numFmtId="38" fontId="11" fillId="0" borderId="19" xfId="1" applyFont="1" applyFill="1" applyBorder="1" applyAlignment="1">
      <alignment vertical="center"/>
    </xf>
    <xf numFmtId="38" fontId="14" fillId="0" borderId="19" xfId="1" applyFont="1" applyFill="1" applyBorder="1" applyAlignment="1">
      <alignment vertical="center"/>
    </xf>
    <xf numFmtId="0" fontId="0" fillId="0" borderId="5"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8" xfId="0" applyFont="1" applyFill="1" applyBorder="1" applyAlignment="1">
      <alignment horizontal="center" vertical="center"/>
    </xf>
    <xf numFmtId="40" fontId="12" fillId="0" borderId="0" xfId="1" applyNumberFormat="1" applyFont="1" applyFill="1"/>
    <xf numFmtId="40" fontId="6" fillId="0" borderId="0" xfId="1" applyNumberFormat="1" applyFont="1" applyFill="1"/>
    <xf numFmtId="182" fontId="6" fillId="0" borderId="10" xfId="1" applyNumberFormat="1" applyFont="1" applyFill="1" applyBorder="1" applyAlignment="1">
      <alignment vertical="center"/>
    </xf>
    <xf numFmtId="182" fontId="6" fillId="0" borderId="11" xfId="1" applyNumberFormat="1" applyFont="1" applyFill="1" applyBorder="1" applyAlignment="1">
      <alignment vertical="center"/>
    </xf>
    <xf numFmtId="184" fontId="6" fillId="0" borderId="10" xfId="1" applyNumberFormat="1" applyFont="1" applyFill="1" applyBorder="1" applyAlignment="1">
      <alignment vertical="center"/>
    </xf>
    <xf numFmtId="38" fontId="11" fillId="0" borderId="11" xfId="1" applyFont="1" applyFill="1" applyBorder="1" applyAlignment="1">
      <alignment vertical="center"/>
    </xf>
    <xf numFmtId="40" fontId="11" fillId="0" borderId="11" xfId="1" applyNumberFormat="1" applyFont="1" applyFill="1" applyBorder="1" applyAlignment="1">
      <alignment vertical="center"/>
    </xf>
    <xf numFmtId="38" fontId="6" fillId="0" borderId="7" xfId="1" applyFont="1" applyFill="1" applyBorder="1" applyAlignment="1">
      <alignment vertical="center"/>
    </xf>
    <xf numFmtId="182" fontId="6" fillId="0" borderId="7" xfId="1" applyNumberFormat="1" applyFont="1" applyFill="1" applyBorder="1" applyAlignment="1">
      <alignment vertical="center"/>
    </xf>
    <xf numFmtId="182" fontId="6" fillId="0" borderId="8" xfId="1" applyNumberFormat="1" applyFont="1" applyFill="1" applyBorder="1" applyAlignment="1">
      <alignment vertical="center"/>
    </xf>
    <xf numFmtId="184" fontId="6" fillId="0" borderId="7" xfId="1" applyNumberFormat="1" applyFont="1" applyFill="1" applyBorder="1" applyAlignment="1">
      <alignment vertical="center"/>
    </xf>
    <xf numFmtId="38" fontId="11" fillId="0" borderId="8" xfId="1" applyFont="1" applyFill="1" applyBorder="1" applyAlignment="1">
      <alignment vertical="center"/>
    </xf>
    <xf numFmtId="40" fontId="11" fillId="0" borderId="8" xfId="1" applyNumberFormat="1" applyFont="1" applyFill="1" applyBorder="1" applyAlignment="1">
      <alignment vertical="center"/>
    </xf>
    <xf numFmtId="38" fontId="6" fillId="0" borderId="6" xfId="1" applyFont="1" applyFill="1" applyBorder="1" applyAlignment="1">
      <alignment vertical="center"/>
    </xf>
    <xf numFmtId="182" fontId="6" fillId="0" borderId="6" xfId="1" applyNumberFormat="1" applyFont="1" applyFill="1" applyBorder="1" applyAlignment="1">
      <alignment vertical="center"/>
    </xf>
    <xf numFmtId="182" fontId="6" fillId="0" borderId="14" xfId="1" applyNumberFormat="1" applyFont="1" applyFill="1" applyBorder="1" applyAlignment="1">
      <alignment vertical="center"/>
    </xf>
    <xf numFmtId="184" fontId="6" fillId="0" borderId="6" xfId="1" applyNumberFormat="1" applyFont="1" applyFill="1" applyBorder="1" applyAlignment="1">
      <alignment vertical="center"/>
    </xf>
    <xf numFmtId="38" fontId="11" fillId="0" borderId="14" xfId="1" applyFont="1" applyFill="1" applyBorder="1" applyAlignment="1">
      <alignment horizontal="right" vertical="center"/>
    </xf>
    <xf numFmtId="40" fontId="11" fillId="0" borderId="14" xfId="1" applyNumberFormat="1" applyFont="1" applyFill="1" applyBorder="1" applyAlignment="1">
      <alignment horizontal="right" vertical="center"/>
    </xf>
    <xf numFmtId="0" fontId="0" fillId="0" borderId="6" xfId="0" applyFont="1" applyFill="1" applyBorder="1" applyAlignment="1">
      <alignment horizontal="center" vertical="center"/>
    </xf>
    <xf numFmtId="38" fontId="11" fillId="0" borderId="14" xfId="1" applyFont="1" applyFill="1" applyBorder="1" applyAlignment="1">
      <alignment vertical="center"/>
    </xf>
    <xf numFmtId="40" fontId="11" fillId="0" borderId="14" xfId="1" applyNumberFormat="1" applyFont="1" applyFill="1" applyBorder="1" applyAlignment="1">
      <alignment vertical="center"/>
    </xf>
    <xf numFmtId="38" fontId="11" fillId="0" borderId="11" xfId="1" applyFont="1" applyFill="1" applyBorder="1" applyAlignment="1">
      <alignment horizontal="right" vertical="center"/>
    </xf>
    <xf numFmtId="40" fontId="11" fillId="0" borderId="11" xfId="1" applyNumberFormat="1" applyFont="1" applyFill="1" applyBorder="1" applyAlignment="1">
      <alignment horizontal="right" vertical="center"/>
    </xf>
    <xf numFmtId="181" fontId="6" fillId="0" borderId="6" xfId="1" applyNumberFormat="1" applyFont="1" applyFill="1" applyBorder="1" applyAlignment="1">
      <alignment vertical="center"/>
    </xf>
    <xf numFmtId="181" fontId="6" fillId="0" borderId="14" xfId="1" applyNumberFormat="1" applyFont="1" applyFill="1" applyBorder="1" applyAlignment="1">
      <alignment vertical="center"/>
    </xf>
    <xf numFmtId="38" fontId="6" fillId="0" borderId="6" xfId="1" applyFont="1" applyFill="1" applyBorder="1" applyAlignment="1">
      <alignment horizontal="right" vertical="center"/>
    </xf>
    <xf numFmtId="38" fontId="6" fillId="0" borderId="14" xfId="1" applyFont="1" applyFill="1" applyBorder="1" applyAlignment="1">
      <alignment horizontal="right" vertical="center"/>
    </xf>
    <xf numFmtId="40" fontId="6" fillId="0" borderId="14" xfId="1" applyNumberFormat="1" applyFont="1" applyFill="1" applyBorder="1" applyAlignment="1">
      <alignment horizontal="right" vertical="center"/>
    </xf>
    <xf numFmtId="0" fontId="18" fillId="0" borderId="0" xfId="0" applyFont="1" applyFill="1" applyBorder="1" applyAlignment="1">
      <alignment horizontal="center" vertical="center" wrapText="1"/>
    </xf>
    <xf numFmtId="0" fontId="18" fillId="0" borderId="0" xfId="0" applyFont="1" applyFill="1" applyAlignment="1">
      <alignment horizontal="center" vertical="center" wrapText="1"/>
    </xf>
    <xf numFmtId="0" fontId="18" fillId="0" borderId="0" xfId="0" applyFont="1" applyFill="1" applyBorder="1"/>
    <xf numFmtId="0" fontId="18" fillId="0" borderId="0" xfId="0" applyFont="1" applyFill="1"/>
    <xf numFmtId="176" fontId="11" fillId="0" borderId="10" xfId="1" applyNumberFormat="1" applyFont="1" applyFill="1" applyBorder="1" applyAlignment="1">
      <alignment horizontal="right" vertical="center" indent="1"/>
    </xf>
    <xf numFmtId="183" fontId="11" fillId="0" borderId="11" xfId="1" applyNumberFormat="1" applyFont="1" applyFill="1" applyBorder="1" applyAlignment="1">
      <alignment vertical="center"/>
    </xf>
    <xf numFmtId="0" fontId="12" fillId="0" borderId="0" xfId="0" applyFont="1" applyFill="1" applyBorder="1" applyAlignment="1">
      <alignment vertical="center"/>
    </xf>
    <xf numFmtId="176" fontId="11" fillId="0" borderId="7" xfId="1" applyNumberFormat="1" applyFont="1" applyFill="1" applyBorder="1" applyAlignment="1">
      <alignment horizontal="right" vertical="center" indent="1"/>
    </xf>
    <xf numFmtId="183" fontId="11" fillId="0" borderId="8" xfId="1" applyNumberFormat="1" applyFont="1" applyFill="1" applyBorder="1" applyAlignment="1">
      <alignment vertical="center"/>
    </xf>
    <xf numFmtId="183" fontId="11" fillId="0" borderId="14" xfId="1" applyNumberFormat="1" applyFont="1" applyFill="1" applyBorder="1" applyAlignment="1">
      <alignment vertical="center"/>
    </xf>
    <xf numFmtId="176" fontId="11" fillId="0" borderId="6" xfId="1" applyNumberFormat="1" applyFont="1" applyFill="1" applyBorder="1" applyAlignment="1">
      <alignment horizontal="right" vertical="center" indent="1"/>
    </xf>
    <xf numFmtId="0" fontId="18" fillId="0" borderId="0" xfId="0" applyFont="1" applyFill="1" applyBorder="1" applyAlignment="1">
      <alignment horizontal="right" vertical="center"/>
    </xf>
    <xf numFmtId="0" fontId="18" fillId="0" borderId="0" xfId="0" applyFont="1" applyFill="1" applyAlignment="1">
      <alignment horizontal="right" vertical="center"/>
    </xf>
    <xf numFmtId="0" fontId="12" fillId="0" borderId="17" xfId="0" applyFont="1" applyFill="1" applyBorder="1" applyAlignment="1">
      <alignment vertical="center"/>
    </xf>
    <xf numFmtId="0" fontId="6" fillId="0" borderId="0" xfId="0" applyFont="1" applyFill="1"/>
    <xf numFmtId="177" fontId="11" fillId="0" borderId="10" xfId="1" applyNumberFormat="1" applyFont="1" applyFill="1" applyBorder="1" applyAlignment="1">
      <alignment horizontal="right" vertical="center"/>
    </xf>
    <xf numFmtId="177" fontId="11" fillId="0" borderId="7" xfId="1" applyNumberFormat="1" applyFont="1" applyFill="1" applyBorder="1" applyAlignment="1">
      <alignment horizontal="right" vertical="center"/>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9" xfId="0" applyFont="1" applyFill="1" applyBorder="1" applyAlignment="1">
      <alignment horizontal="center" vertical="center" wrapText="1"/>
    </xf>
    <xf numFmtId="38" fontId="9" fillId="0" borderId="7" xfId="1" applyFont="1" applyFill="1" applyBorder="1" applyAlignment="1">
      <alignment horizontal="center" vertical="center" wrapText="1"/>
    </xf>
    <xf numFmtId="38" fontId="9" fillId="0" borderId="10" xfId="1" applyFont="1" applyFill="1" applyBorder="1" applyAlignment="1">
      <alignment horizontal="center" vertical="center" wrapText="1"/>
    </xf>
    <xf numFmtId="38" fontId="9" fillId="0" borderId="6" xfId="1"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10" xfId="0" applyFont="1" applyFill="1" applyBorder="1" applyAlignment="1">
      <alignment horizontal="center" vertical="center" wrapText="1"/>
    </xf>
    <xf numFmtId="38" fontId="9" fillId="0" borderId="0" xfId="1" applyFont="1" applyFill="1" applyBorder="1" applyAlignment="1">
      <alignment horizontal="center" vertical="center" wrapText="1"/>
    </xf>
    <xf numFmtId="38" fontId="9" fillId="0" borderId="7" xfId="1" applyFont="1" applyFill="1" applyBorder="1" applyAlignment="1">
      <alignment horizontal="left" vertical="center" wrapText="1"/>
    </xf>
    <xf numFmtId="38" fontId="9" fillId="0" borderId="10" xfId="1" applyFont="1" applyFill="1" applyBorder="1" applyAlignment="1">
      <alignment horizontal="left" vertical="center" wrapText="1"/>
    </xf>
    <xf numFmtId="38" fontId="9" fillId="0" borderId="6" xfId="1" applyFont="1" applyFill="1" applyBorder="1" applyAlignment="1">
      <alignment horizontal="left" vertical="center" wrapText="1"/>
    </xf>
    <xf numFmtId="38" fontId="9" fillId="0" borderId="8" xfId="1" applyFont="1" applyFill="1" applyBorder="1" applyAlignment="1">
      <alignment horizontal="center" vertical="center" wrapText="1"/>
    </xf>
    <xf numFmtId="38" fontId="9" fillId="0" borderId="11" xfId="1" applyFont="1" applyFill="1" applyBorder="1" applyAlignment="1">
      <alignment horizontal="center" vertical="center" wrapText="1"/>
    </xf>
    <xf numFmtId="38" fontId="9" fillId="0" borderId="14" xfId="1" applyFont="1" applyFill="1" applyBorder="1" applyAlignment="1">
      <alignment horizontal="center" vertical="center" wrapText="1"/>
    </xf>
    <xf numFmtId="0" fontId="0" fillId="0" borderId="12"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15" xfId="0" applyFont="1" applyFill="1" applyBorder="1" applyAlignment="1">
      <alignment horizontal="center" vertical="center" textRotation="255"/>
    </xf>
    <xf numFmtId="0" fontId="0" fillId="0" borderId="0" xfId="0" applyFont="1" applyFill="1" applyBorder="1" applyAlignment="1">
      <alignment horizontal="center" vertical="center" textRotation="255"/>
    </xf>
    <xf numFmtId="0" fontId="0" fillId="0" borderId="12" xfId="0" applyFont="1" applyFill="1" applyBorder="1" applyAlignment="1">
      <alignment horizontal="center" vertical="center" textRotation="255"/>
    </xf>
    <xf numFmtId="0" fontId="0" fillId="0" borderId="8"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1" xfId="0" applyFont="1" applyFill="1" applyBorder="1" applyAlignment="1">
      <alignment horizontal="center" vertical="center" shrinkToFit="1"/>
    </xf>
    <xf numFmtId="0" fontId="0" fillId="0" borderId="5" xfId="0" applyFont="1" applyFill="1" applyBorder="1" applyAlignment="1">
      <alignment horizontal="center" vertical="center" shrinkToFit="1"/>
    </xf>
    <xf numFmtId="0" fontId="0" fillId="0" borderId="11"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7" xfId="0" applyFont="1" applyFill="1" applyBorder="1" applyAlignment="1">
      <alignment horizontal="center" vertical="center" textRotation="255"/>
    </xf>
    <xf numFmtId="0" fontId="0" fillId="0" borderId="10" xfId="0" applyFont="1" applyFill="1" applyBorder="1" applyAlignment="1">
      <alignment horizontal="center" vertical="center" textRotation="255"/>
    </xf>
    <xf numFmtId="0" fontId="0" fillId="0" borderId="6" xfId="0" applyFont="1" applyFill="1" applyBorder="1" applyAlignment="1">
      <alignment horizontal="center" vertical="center" textRotation="255"/>
    </xf>
    <xf numFmtId="0" fontId="0" fillId="0" borderId="16" xfId="0" applyFont="1" applyFill="1" applyBorder="1" applyAlignment="1">
      <alignment horizontal="center" vertical="center" textRotation="255"/>
    </xf>
    <xf numFmtId="0" fontId="0" fillId="0" borderId="5" xfId="0" applyFont="1" applyFill="1" applyBorder="1" applyAlignment="1">
      <alignment horizontal="center" vertical="center" textRotation="255"/>
    </xf>
    <xf numFmtId="0" fontId="0" fillId="0" borderId="13" xfId="0" applyFont="1" applyFill="1" applyBorder="1" applyAlignment="1">
      <alignment horizontal="center" vertical="center" textRotation="255"/>
    </xf>
    <xf numFmtId="38" fontId="13" fillId="0" borderId="4" xfId="1" applyFont="1" applyFill="1" applyBorder="1" applyAlignment="1">
      <alignment horizontal="center" vertical="center" wrapText="1"/>
    </xf>
    <xf numFmtId="38" fontId="13" fillId="0" borderId="20" xfId="1"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9" xfId="0" applyNumberFormat="1" applyFont="1" applyFill="1" applyBorder="1" applyAlignment="1">
      <alignment horizontal="center" vertical="center" wrapText="1"/>
    </xf>
    <xf numFmtId="38" fontId="13" fillId="0" borderId="21" xfId="1" applyFont="1" applyFill="1" applyBorder="1" applyAlignment="1">
      <alignment horizontal="center" vertical="center" wrapText="1"/>
    </xf>
    <xf numFmtId="38" fontId="13" fillId="0" borderId="22" xfId="1" applyFont="1" applyFill="1" applyBorder="1" applyAlignment="1">
      <alignment horizontal="center" vertical="center" wrapText="1"/>
    </xf>
    <xf numFmtId="38" fontId="13" fillId="0" borderId="23" xfId="1" applyFont="1" applyFill="1" applyBorder="1" applyAlignment="1">
      <alignment horizontal="center" vertical="center" wrapText="1"/>
    </xf>
    <xf numFmtId="38" fontId="13" fillId="0" borderId="9" xfId="1" applyFont="1" applyFill="1" applyBorder="1" applyAlignment="1">
      <alignment horizontal="center" vertical="center" wrapText="1"/>
    </xf>
    <xf numFmtId="38" fontId="13" fillId="0" borderId="7" xfId="1" applyFont="1" applyFill="1" applyBorder="1" applyAlignment="1">
      <alignment horizontal="center" vertical="center" wrapText="1"/>
    </xf>
    <xf numFmtId="38" fontId="13" fillId="0" borderId="10" xfId="1" applyFont="1" applyFill="1" applyBorder="1" applyAlignment="1">
      <alignment horizontal="center" vertical="center" wrapText="1"/>
    </xf>
    <xf numFmtId="38" fontId="13" fillId="0" borderId="6" xfId="1" applyFont="1" applyFill="1" applyBorder="1" applyAlignment="1">
      <alignment horizontal="center" vertical="center" wrapText="1"/>
    </xf>
    <xf numFmtId="0" fontId="2" fillId="0" borderId="0" xfId="0" applyFont="1" applyFill="1" applyAlignment="1">
      <alignment horizontal="center"/>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3" xfId="0" applyFont="1" applyFill="1" applyBorder="1" applyAlignment="1">
      <alignment horizontal="center" vertical="center" wrapText="1"/>
    </xf>
    <xf numFmtId="38" fontId="13" fillId="0" borderId="3" xfId="1" applyFont="1" applyFill="1" applyBorder="1" applyAlignment="1">
      <alignment horizontal="center" vertical="center" wrapText="1"/>
    </xf>
    <xf numFmtId="38" fontId="13" fillId="0" borderId="8" xfId="1" applyFont="1" applyFill="1" applyBorder="1" applyAlignment="1">
      <alignment horizontal="center" vertical="center" wrapText="1"/>
    </xf>
    <xf numFmtId="38" fontId="14" fillId="0" borderId="19" xfId="1" applyFont="1" applyFill="1" applyBorder="1" applyAlignment="1">
      <alignment horizontal="left" vertical="center" wrapText="1"/>
    </xf>
    <xf numFmtId="38" fontId="14" fillId="0" borderId="17" xfId="1" applyFont="1" applyFill="1" applyBorder="1" applyAlignment="1">
      <alignment horizontal="left" vertical="center" wrapText="1"/>
    </xf>
    <xf numFmtId="38" fontId="14" fillId="0" borderId="18" xfId="1" applyFont="1" applyFill="1" applyBorder="1" applyAlignment="1">
      <alignment horizontal="left" vertical="center" wrapText="1"/>
    </xf>
    <xf numFmtId="0" fontId="16" fillId="0" borderId="6" xfId="0" applyFont="1" applyFill="1" applyBorder="1" applyAlignment="1">
      <alignment horizontal="center" vertical="center" textRotation="255"/>
    </xf>
    <xf numFmtId="38" fontId="13" fillId="0" borderId="24" xfId="1" applyFont="1" applyFill="1" applyBorder="1" applyAlignment="1">
      <alignment horizontal="center" vertical="center" wrapText="1"/>
    </xf>
    <xf numFmtId="38" fontId="13" fillId="0" borderId="1" xfId="1"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20" xfId="0" applyFont="1" applyFill="1" applyBorder="1" applyAlignment="1">
      <alignment horizontal="center" vertical="center" wrapText="1"/>
    </xf>
    <xf numFmtId="38" fontId="13" fillId="0" borderId="14" xfId="1" applyFont="1" applyFill="1" applyBorder="1" applyAlignment="1">
      <alignment horizontal="center" vertical="center" wrapText="1"/>
    </xf>
    <xf numFmtId="38" fontId="13" fillId="0" borderId="12" xfId="1" applyFont="1" applyFill="1" applyBorder="1" applyAlignment="1">
      <alignment horizontal="center" vertical="center" wrapText="1"/>
    </xf>
    <xf numFmtId="38" fontId="13" fillId="0" borderId="13" xfId="1" applyFont="1" applyFill="1" applyBorder="1" applyAlignment="1">
      <alignment horizontal="center" vertical="center" wrapText="1"/>
    </xf>
    <xf numFmtId="38" fontId="13" fillId="0" borderId="21" xfId="1" applyFont="1" applyFill="1" applyBorder="1" applyAlignment="1">
      <alignment horizontal="center" vertical="center" shrinkToFit="1"/>
    </xf>
    <xf numFmtId="38" fontId="13" fillId="0" borderId="23" xfId="1" applyFont="1" applyFill="1" applyBorder="1" applyAlignment="1">
      <alignment horizontal="center" vertical="center" shrinkToFit="1"/>
    </xf>
    <xf numFmtId="182" fontId="13" fillId="0" borderId="8" xfId="1" applyNumberFormat="1" applyFont="1" applyFill="1" applyBorder="1" applyAlignment="1">
      <alignment horizontal="center" vertical="center" shrinkToFit="1"/>
    </xf>
    <xf numFmtId="182" fontId="13" fillId="0" borderId="14" xfId="1" applyNumberFormat="1" applyFont="1" applyFill="1" applyBorder="1" applyAlignment="1">
      <alignment horizontal="center" vertical="center" shrinkToFit="1"/>
    </xf>
    <xf numFmtId="0" fontId="0" fillId="0" borderId="16" xfId="0" applyFont="1" applyFill="1" applyBorder="1" applyAlignment="1">
      <alignment vertical="center" textRotation="255"/>
    </xf>
    <xf numFmtId="0" fontId="0" fillId="0" borderId="5" xfId="0" applyFont="1" applyFill="1" applyBorder="1" applyAlignment="1">
      <alignment vertical="center" textRotation="255"/>
    </xf>
    <xf numFmtId="0" fontId="0" fillId="0" borderId="13" xfId="0" applyFont="1" applyFill="1" applyBorder="1" applyAlignment="1">
      <alignment vertical="center" textRotation="255"/>
    </xf>
    <xf numFmtId="0" fontId="0" fillId="0" borderId="1" xfId="0" applyFont="1" applyFill="1" applyBorder="1" applyAlignment="1">
      <alignment horizontal="left" vertical="center"/>
    </xf>
    <xf numFmtId="0" fontId="0" fillId="0" borderId="11" xfId="0" applyFont="1" applyFill="1" applyBorder="1" applyAlignment="1">
      <alignment horizontal="left" vertical="center"/>
    </xf>
    <xf numFmtId="0" fontId="0" fillId="0" borderId="5" xfId="0" applyFont="1" applyFill="1" applyBorder="1" applyAlignment="1">
      <alignment horizontal="left" vertical="center"/>
    </xf>
    <xf numFmtId="0" fontId="0" fillId="0" borderId="14" xfId="0" applyFont="1" applyFill="1" applyBorder="1" applyAlignment="1">
      <alignment horizontal="left" vertical="center"/>
    </xf>
    <xf numFmtId="0" fontId="0" fillId="0" borderId="13" xfId="0" applyFont="1" applyFill="1" applyBorder="1" applyAlignment="1">
      <alignment horizontal="left" vertical="center"/>
    </xf>
    <xf numFmtId="40" fontId="13" fillId="0" borderId="21" xfId="1" applyNumberFormat="1" applyFont="1" applyFill="1" applyBorder="1" applyAlignment="1">
      <alignment horizontal="center" vertical="center" wrapText="1"/>
    </xf>
    <xf numFmtId="182" fontId="13" fillId="0" borderId="9" xfId="1" applyNumberFormat="1" applyFont="1" applyFill="1" applyBorder="1" applyAlignment="1">
      <alignment horizontal="center" vertical="center" wrapText="1"/>
    </xf>
    <xf numFmtId="38" fontId="1" fillId="0" borderId="9" xfId="1" applyFont="1" applyFill="1" applyBorder="1" applyAlignment="1">
      <alignment horizontal="center" vertical="center" wrapText="1"/>
    </xf>
    <xf numFmtId="0" fontId="6" fillId="0" borderId="1" xfId="0" applyFont="1" applyFill="1" applyBorder="1" applyAlignment="1">
      <alignment horizontal="right"/>
    </xf>
    <xf numFmtId="0" fontId="6" fillId="0" borderId="0" xfId="0" applyFont="1" applyFill="1" applyAlignment="1">
      <alignment horizontal="left"/>
    </xf>
  </cellXfs>
  <cellStyles count="2">
    <cellStyle name="桁区切り 2" xfId="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657225</xdr:colOff>
      <xdr:row>3</xdr:row>
      <xdr:rowOff>9525</xdr:rowOff>
    </xdr:from>
    <xdr:to>
      <xdr:col>8</xdr:col>
      <xdr:colOff>0</xdr:colOff>
      <xdr:row>10</xdr:row>
      <xdr:rowOff>19050</xdr:rowOff>
    </xdr:to>
    <xdr:sp macro="" textlink="">
      <xdr:nvSpPr>
        <xdr:cNvPr id="2" name="Rectangle 1"/>
        <xdr:cNvSpPr>
          <a:spLocks noChangeArrowheads="1"/>
        </xdr:cNvSpPr>
      </xdr:nvSpPr>
      <xdr:spPr bwMode="auto">
        <a:xfrm>
          <a:off x="657225" y="523875"/>
          <a:ext cx="4829175" cy="1209675"/>
        </a:xfrm>
        <a:prstGeom prst="rect">
          <a:avLst/>
        </a:prstGeom>
        <a:solidFill>
          <a:srgbClr val="FFFFFF"/>
        </a:solidFill>
        <a:ln w="57150" cmpd="thickThin">
          <a:solidFill>
            <a:srgbClr val="000000"/>
          </a:solidFill>
          <a:miter lim="800000"/>
          <a:headEnd/>
          <a:tailEnd/>
        </a:ln>
      </xdr:spPr>
      <xdr:txBody>
        <a:bodyPr vertOverflow="clip" wrap="square" lIns="100584" tIns="41148" rIns="0" bIns="41148" anchor="ctr" upright="1"/>
        <a:lstStyle/>
        <a:p>
          <a:pPr algn="l" rtl="0">
            <a:defRPr sz="1000"/>
          </a:pPr>
          <a:r>
            <a:rPr lang="ja-JP" altLang="en-US" sz="3600" b="1" i="0" strike="noStrike">
              <a:solidFill>
                <a:srgbClr val="000000"/>
              </a:solidFill>
              <a:latin typeface="HG丸ｺﾞｼｯｸM-PRO"/>
              <a:ea typeface="HG丸ｺﾞｼｯｸM-PRO"/>
            </a:rPr>
            <a:t>１　概　　　　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B17"/>
  <sheetViews>
    <sheetView tabSelected="1" workbookViewId="0"/>
  </sheetViews>
  <sheetFormatPr defaultRowHeight="13.5"/>
  <sheetData>
    <row r="16" spans="2:2" s="4" customFormat="1" ht="27" customHeight="1">
      <c r="B16" s="4" t="s">
        <v>4</v>
      </c>
    </row>
    <row r="17" spans="2:2" s="4" customFormat="1" ht="27" customHeight="1">
      <c r="B17" s="4" t="s">
        <v>5</v>
      </c>
    </row>
  </sheetData>
  <phoneticPr fontI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7"/>
  <sheetViews>
    <sheetView zoomScaleNormal="100" workbookViewId="0"/>
  </sheetViews>
  <sheetFormatPr defaultRowHeight="13.5"/>
  <cols>
    <col min="1" max="1" width="89.75" customWidth="1"/>
  </cols>
  <sheetData>
    <row r="1" spans="1:2" ht="14.25">
      <c r="A1" s="3"/>
    </row>
    <row r="2" spans="1:2" ht="8.25" customHeight="1">
      <c r="A2" s="1"/>
    </row>
    <row r="3" spans="1:2" ht="84" customHeight="1">
      <c r="A3" s="2" t="s">
        <v>1</v>
      </c>
    </row>
    <row r="4" spans="1:2" ht="357" customHeight="1">
      <c r="A4" s="5" t="s">
        <v>161</v>
      </c>
      <c r="B4" t="s">
        <v>0</v>
      </c>
    </row>
    <row r="5" spans="1:2" ht="103.5" customHeight="1">
      <c r="A5" s="2" t="s">
        <v>162</v>
      </c>
    </row>
    <row r="6" spans="1:2" ht="234" customHeight="1">
      <c r="A6" s="2" t="s">
        <v>2</v>
      </c>
    </row>
    <row r="7" spans="1:2" ht="344.25" customHeight="1">
      <c r="A7" s="2" t="s">
        <v>3</v>
      </c>
    </row>
  </sheetData>
  <phoneticPr fontId="1"/>
  <pageMargins left="0.78700000000000003" right="0.78700000000000003" top="0.98399999999999999" bottom="0.98399999999999999" header="0.51200000000000001" footer="0.51200000000000001"/>
  <pageSetup paperSize="9" scale="6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
  <sheetViews>
    <sheetView zoomScaleNormal="100" zoomScaleSheetLayoutView="75" workbookViewId="0">
      <pane xSplit="3" ySplit="7" topLeftCell="D8" activePane="bottomRight" state="frozen"/>
      <selection activeCell="B19" sqref="B19:B22"/>
      <selection pane="topRight" activeCell="B19" sqref="B19:B22"/>
      <selection pane="bottomLeft" activeCell="B19" sqref="B19:B22"/>
      <selection pane="bottomRight"/>
    </sheetView>
  </sheetViews>
  <sheetFormatPr defaultRowHeight="13.5"/>
  <cols>
    <col min="1" max="1" width="4.625" style="8" customWidth="1"/>
    <col min="2" max="2" width="2.625" style="8" customWidth="1"/>
    <col min="3" max="3" width="7.125" style="8" bestFit="1" customWidth="1"/>
    <col min="4" max="4" width="8.625" style="8" customWidth="1"/>
    <col min="5" max="7" width="8.625" style="9" customWidth="1"/>
    <col min="8" max="11" width="6.625" style="8" customWidth="1"/>
    <col min="12" max="13" width="7.625" style="9" customWidth="1"/>
    <col min="14" max="14" width="7.625" style="8" customWidth="1"/>
    <col min="15" max="15" width="7.625" style="9" customWidth="1"/>
    <col min="16" max="18" width="8.625" style="8" customWidth="1"/>
    <col min="19" max="19" width="10" style="9" customWidth="1"/>
    <col min="20" max="20" width="8.625" style="9" customWidth="1"/>
    <col min="21" max="16384" width="9" style="8"/>
  </cols>
  <sheetData>
    <row r="1" spans="1:20" ht="14.25">
      <c r="A1" s="6" t="s">
        <v>6</v>
      </c>
      <c r="B1" s="7"/>
      <c r="C1" s="7"/>
    </row>
    <row r="2" spans="1:20" ht="14.25" thickBot="1"/>
    <row r="3" spans="1:20" s="10" customFormat="1" ht="19.5" customHeight="1">
      <c r="A3" s="222" t="s">
        <v>7</v>
      </c>
      <c r="B3" s="222"/>
      <c r="C3" s="223"/>
      <c r="D3" s="228" t="s">
        <v>8</v>
      </c>
      <c r="E3" s="228" t="s">
        <v>9</v>
      </c>
      <c r="F3" s="228"/>
      <c r="G3" s="228"/>
      <c r="H3" s="228"/>
      <c r="I3" s="228"/>
      <c r="J3" s="228"/>
      <c r="K3" s="228"/>
      <c r="L3" s="228" t="s">
        <v>10</v>
      </c>
      <c r="M3" s="228"/>
      <c r="N3" s="228"/>
      <c r="O3" s="228" t="s">
        <v>11</v>
      </c>
      <c r="P3" s="228"/>
      <c r="Q3" s="228"/>
      <c r="R3" s="228"/>
      <c r="S3" s="149" t="s">
        <v>12</v>
      </c>
      <c r="T3" s="155"/>
    </row>
    <row r="4" spans="1:20" s="10" customFormat="1" ht="12" customHeight="1">
      <c r="A4" s="224"/>
      <c r="B4" s="224"/>
      <c r="C4" s="225"/>
      <c r="D4" s="229"/>
      <c r="E4" s="231" t="s">
        <v>13</v>
      </c>
      <c r="F4" s="231" t="s">
        <v>14</v>
      </c>
      <c r="G4" s="231" t="s">
        <v>15</v>
      </c>
      <c r="H4" s="234" t="s">
        <v>16</v>
      </c>
      <c r="I4" s="234"/>
      <c r="J4" s="234"/>
      <c r="K4" s="234" t="s">
        <v>17</v>
      </c>
      <c r="L4" s="231" t="s">
        <v>13</v>
      </c>
      <c r="M4" s="231" t="s">
        <v>18</v>
      </c>
      <c r="N4" s="234" t="s">
        <v>19</v>
      </c>
      <c r="O4" s="237" t="s">
        <v>20</v>
      </c>
      <c r="P4" s="234" t="s">
        <v>21</v>
      </c>
      <c r="Q4" s="234"/>
      <c r="R4" s="234"/>
      <c r="S4" s="240" t="s">
        <v>22</v>
      </c>
      <c r="T4" s="236"/>
    </row>
    <row r="5" spans="1:20" s="10" customFormat="1" ht="12" customHeight="1">
      <c r="A5" s="224"/>
      <c r="B5" s="224"/>
      <c r="C5" s="225"/>
      <c r="D5" s="230"/>
      <c r="E5" s="232"/>
      <c r="F5" s="232"/>
      <c r="G5" s="232"/>
      <c r="H5" s="229"/>
      <c r="I5" s="229"/>
      <c r="J5" s="229"/>
      <c r="K5" s="235"/>
      <c r="L5" s="232"/>
      <c r="M5" s="232"/>
      <c r="N5" s="235"/>
      <c r="O5" s="238"/>
      <c r="P5" s="229"/>
      <c r="Q5" s="229"/>
      <c r="R5" s="229"/>
      <c r="S5" s="241"/>
      <c r="T5" s="236"/>
    </row>
    <row r="6" spans="1:20" s="10" customFormat="1" ht="12" customHeight="1">
      <c r="A6" s="224"/>
      <c r="B6" s="224"/>
      <c r="C6" s="225"/>
      <c r="D6" s="230"/>
      <c r="E6" s="232"/>
      <c r="F6" s="232"/>
      <c r="G6" s="232"/>
      <c r="H6" s="234" t="s">
        <v>24</v>
      </c>
      <c r="I6" s="234" t="s">
        <v>25</v>
      </c>
      <c r="J6" s="234" t="s">
        <v>26</v>
      </c>
      <c r="K6" s="235" t="s">
        <v>27</v>
      </c>
      <c r="L6" s="232"/>
      <c r="M6" s="232"/>
      <c r="N6" s="235"/>
      <c r="O6" s="238"/>
      <c r="P6" s="234" t="s">
        <v>28</v>
      </c>
      <c r="Q6" s="234" t="s">
        <v>29</v>
      </c>
      <c r="R6" s="234" t="s">
        <v>30</v>
      </c>
      <c r="S6" s="241"/>
      <c r="T6" s="236"/>
    </row>
    <row r="7" spans="1:20" s="10" customFormat="1" ht="12" customHeight="1">
      <c r="A7" s="226"/>
      <c r="B7" s="226"/>
      <c r="C7" s="227"/>
      <c r="D7" s="230"/>
      <c r="E7" s="233"/>
      <c r="F7" s="233"/>
      <c r="G7" s="233"/>
      <c r="H7" s="229"/>
      <c r="I7" s="229"/>
      <c r="J7" s="229"/>
      <c r="K7" s="229"/>
      <c r="L7" s="233"/>
      <c r="M7" s="233"/>
      <c r="N7" s="229"/>
      <c r="O7" s="239"/>
      <c r="P7" s="229"/>
      <c r="Q7" s="229"/>
      <c r="R7" s="229"/>
      <c r="S7" s="242"/>
      <c r="T7" s="236"/>
    </row>
    <row r="8" spans="1:20" s="16" customFormat="1" ht="15" customHeight="1">
      <c r="A8" s="11"/>
      <c r="B8" s="11"/>
      <c r="C8" s="12"/>
      <c r="D8" s="13" t="s">
        <v>31</v>
      </c>
      <c r="E8" s="14" t="s">
        <v>32</v>
      </c>
      <c r="F8" s="14" t="s">
        <v>32</v>
      </c>
      <c r="G8" s="14" t="s">
        <v>32</v>
      </c>
      <c r="H8" s="13" t="s">
        <v>33</v>
      </c>
      <c r="I8" s="13" t="s">
        <v>34</v>
      </c>
      <c r="J8" s="13" t="s">
        <v>33</v>
      </c>
      <c r="K8" s="13" t="s">
        <v>32</v>
      </c>
      <c r="L8" s="14" t="s">
        <v>35</v>
      </c>
      <c r="M8" s="14" t="s">
        <v>35</v>
      </c>
      <c r="N8" s="13" t="s">
        <v>32</v>
      </c>
      <c r="O8" s="14" t="s">
        <v>32</v>
      </c>
      <c r="P8" s="13" t="s">
        <v>34</v>
      </c>
      <c r="Q8" s="13" t="s">
        <v>33</v>
      </c>
      <c r="R8" s="13" t="s">
        <v>33</v>
      </c>
      <c r="S8" s="15" t="s">
        <v>12</v>
      </c>
      <c r="T8" s="161"/>
    </row>
    <row r="9" spans="1:20" s="23" customFormat="1" ht="27.75" customHeight="1">
      <c r="A9" s="243" t="s">
        <v>36</v>
      </c>
      <c r="B9" s="244"/>
      <c r="C9" s="245"/>
      <c r="D9" s="17">
        <v>115.71</v>
      </c>
      <c r="E9" s="18">
        <v>14644</v>
      </c>
      <c r="F9" s="18">
        <v>7334</v>
      </c>
      <c r="G9" s="18">
        <v>7310</v>
      </c>
      <c r="H9" s="19">
        <v>9.8000000000000007</v>
      </c>
      <c r="I9" s="19">
        <v>53.2</v>
      </c>
      <c r="J9" s="19">
        <v>37.1</v>
      </c>
      <c r="K9" s="20">
        <f>E9/D9</f>
        <v>126.55777374470659</v>
      </c>
      <c r="L9" s="18">
        <v>5214</v>
      </c>
      <c r="M9" s="18">
        <v>5185</v>
      </c>
      <c r="N9" s="21">
        <f>E9/L9</f>
        <v>2.8085922516302264</v>
      </c>
      <c r="O9" s="18">
        <v>7712</v>
      </c>
      <c r="P9" s="22">
        <v>10.199999999999999</v>
      </c>
      <c r="Q9" s="22">
        <v>35.9</v>
      </c>
      <c r="R9" s="22">
        <v>53.9</v>
      </c>
      <c r="S9" s="156">
        <v>871</v>
      </c>
      <c r="T9" s="162"/>
    </row>
    <row r="10" spans="1:20" s="23" customFormat="1" ht="27.75" customHeight="1">
      <c r="A10" s="246" t="s">
        <v>37</v>
      </c>
      <c r="B10" s="249" t="s">
        <v>38</v>
      </c>
      <c r="C10" s="250"/>
      <c r="D10" s="24">
        <v>886.47</v>
      </c>
      <c r="E10" s="25">
        <v>14451</v>
      </c>
      <c r="F10" s="26">
        <v>7116</v>
      </c>
      <c r="G10" s="26">
        <v>7335</v>
      </c>
      <c r="H10" s="27">
        <v>9.1999999999999993</v>
      </c>
      <c r="I10" s="27">
        <v>48.9</v>
      </c>
      <c r="J10" s="27">
        <v>41.9</v>
      </c>
      <c r="K10" s="28">
        <f t="shared" ref="K10:K24" si="0">E10/D10</f>
        <v>16.301736099360383</v>
      </c>
      <c r="L10" s="26">
        <v>5894</v>
      </c>
      <c r="M10" s="26">
        <v>5879</v>
      </c>
      <c r="N10" s="29">
        <f t="shared" ref="N10:N27" si="1">E10/L10</f>
        <v>2.4518154054971157</v>
      </c>
      <c r="O10" s="26">
        <v>7483</v>
      </c>
      <c r="P10" s="220">
        <v>13.4</v>
      </c>
      <c r="Q10" s="220">
        <v>26.2</v>
      </c>
      <c r="R10" s="220">
        <v>60.3</v>
      </c>
      <c r="S10" s="157">
        <v>1086</v>
      </c>
      <c r="T10" s="162"/>
    </row>
    <row r="11" spans="1:20" s="23" customFormat="1" ht="27.75" customHeight="1">
      <c r="A11" s="247"/>
      <c r="B11" s="251" t="s">
        <v>39</v>
      </c>
      <c r="C11" s="252"/>
      <c r="D11" s="24">
        <v>91.59</v>
      </c>
      <c r="E11" s="26">
        <v>15068</v>
      </c>
      <c r="F11" s="26">
        <v>7245</v>
      </c>
      <c r="G11" s="26">
        <v>7823</v>
      </c>
      <c r="H11" s="27">
        <v>10.7</v>
      </c>
      <c r="I11" s="27">
        <v>52.6</v>
      </c>
      <c r="J11" s="27">
        <v>36.700000000000003</v>
      </c>
      <c r="K11" s="30">
        <f t="shared" si="0"/>
        <v>164.51577683153181</v>
      </c>
      <c r="L11" s="26">
        <v>5306</v>
      </c>
      <c r="M11" s="26">
        <v>5293</v>
      </c>
      <c r="N11" s="31">
        <f t="shared" si="1"/>
        <v>2.8398039954768186</v>
      </c>
      <c r="O11" s="26">
        <v>8046</v>
      </c>
      <c r="P11" s="220">
        <v>14.4</v>
      </c>
      <c r="Q11" s="220">
        <v>27.5</v>
      </c>
      <c r="R11" s="220">
        <v>58.1</v>
      </c>
      <c r="S11" s="157">
        <v>889</v>
      </c>
      <c r="T11" s="162"/>
    </row>
    <row r="12" spans="1:20" s="23" customFormat="1" ht="27.75" customHeight="1">
      <c r="A12" s="247"/>
      <c r="B12" s="253" t="s">
        <v>40</v>
      </c>
      <c r="C12" s="245"/>
      <c r="D12" s="32">
        <v>60.4</v>
      </c>
      <c r="E12" s="26">
        <v>17287</v>
      </c>
      <c r="F12" s="26">
        <v>8649</v>
      </c>
      <c r="G12" s="26">
        <v>8638</v>
      </c>
      <c r="H12" s="27">
        <v>12.3</v>
      </c>
      <c r="I12" s="27">
        <v>56.2</v>
      </c>
      <c r="J12" s="27">
        <v>31.4</v>
      </c>
      <c r="K12" s="30">
        <f t="shared" si="0"/>
        <v>286.20860927152319</v>
      </c>
      <c r="L12" s="26">
        <v>6102</v>
      </c>
      <c r="M12" s="26">
        <v>6068</v>
      </c>
      <c r="N12" s="31">
        <f t="shared" si="1"/>
        <v>2.8330055719436249</v>
      </c>
      <c r="O12" s="26">
        <v>8935</v>
      </c>
      <c r="P12" s="220">
        <v>11.9</v>
      </c>
      <c r="Q12" s="220">
        <v>37.799999999999997</v>
      </c>
      <c r="R12" s="220">
        <v>50.3</v>
      </c>
      <c r="S12" s="157">
        <v>756</v>
      </c>
      <c r="T12" s="162"/>
    </row>
    <row r="13" spans="1:20" s="34" customFormat="1" ht="21.95" customHeight="1">
      <c r="A13" s="248"/>
      <c r="B13" s="254" t="s">
        <v>41</v>
      </c>
      <c r="C13" s="255"/>
      <c r="D13" s="33">
        <v>72.760000000000005</v>
      </c>
      <c r="E13" s="18">
        <v>17018</v>
      </c>
      <c r="F13" s="18">
        <v>8448</v>
      </c>
      <c r="G13" s="18">
        <v>8570</v>
      </c>
      <c r="H13" s="19">
        <v>10.9</v>
      </c>
      <c r="I13" s="19">
        <v>54.4</v>
      </c>
      <c r="J13" s="22">
        <v>34.700000000000003</v>
      </c>
      <c r="K13" s="20">
        <f t="shared" si="0"/>
        <v>233.89224848818031</v>
      </c>
      <c r="L13" s="18">
        <v>5977</v>
      </c>
      <c r="M13" s="18">
        <v>5967</v>
      </c>
      <c r="N13" s="21">
        <f t="shared" si="1"/>
        <v>2.8472477831688137</v>
      </c>
      <c r="O13" s="18">
        <v>9130</v>
      </c>
      <c r="P13" s="22">
        <v>7.1</v>
      </c>
      <c r="Q13" s="22">
        <v>31.8</v>
      </c>
      <c r="R13" s="22">
        <v>61.1</v>
      </c>
      <c r="S13" s="156">
        <v>732</v>
      </c>
      <c r="T13" s="162"/>
    </row>
    <row r="14" spans="1:20" s="34" customFormat="1" ht="21.95" customHeight="1">
      <c r="A14" s="246" t="s">
        <v>42</v>
      </c>
      <c r="B14" s="258" t="s">
        <v>43</v>
      </c>
      <c r="C14" s="172" t="s">
        <v>44</v>
      </c>
      <c r="D14" s="35">
        <v>46.67</v>
      </c>
      <c r="E14" s="25">
        <v>6392</v>
      </c>
      <c r="F14" s="25">
        <v>3202</v>
      </c>
      <c r="G14" s="25">
        <v>3190</v>
      </c>
      <c r="H14" s="36">
        <v>12.5</v>
      </c>
      <c r="I14" s="36">
        <v>55.9</v>
      </c>
      <c r="J14" s="36">
        <v>31.7</v>
      </c>
      <c r="K14" s="28">
        <f t="shared" si="0"/>
        <v>136.9616455967431</v>
      </c>
      <c r="L14" s="25">
        <v>1980</v>
      </c>
      <c r="M14" s="25">
        <v>1978</v>
      </c>
      <c r="N14" s="29">
        <f t="shared" si="1"/>
        <v>3.2282828282828282</v>
      </c>
      <c r="O14" s="26">
        <v>3542</v>
      </c>
      <c r="P14" s="220">
        <v>14.1</v>
      </c>
      <c r="Q14" s="220">
        <v>40.700000000000003</v>
      </c>
      <c r="R14" s="220">
        <v>45.3</v>
      </c>
      <c r="S14" s="158">
        <v>319</v>
      </c>
      <c r="T14" s="162"/>
    </row>
    <row r="15" spans="1:20" s="34" customFormat="1" ht="21.95" customHeight="1">
      <c r="A15" s="247"/>
      <c r="B15" s="259"/>
      <c r="C15" s="171" t="s">
        <v>45</v>
      </c>
      <c r="D15" s="38">
        <v>93.42</v>
      </c>
      <c r="E15" s="26">
        <v>5826</v>
      </c>
      <c r="F15" s="26">
        <v>2883</v>
      </c>
      <c r="G15" s="26">
        <v>2943</v>
      </c>
      <c r="H15" s="27">
        <v>10</v>
      </c>
      <c r="I15" s="27">
        <v>54.7</v>
      </c>
      <c r="J15" s="27">
        <v>35.299999999999997</v>
      </c>
      <c r="K15" s="30">
        <f t="shared" si="0"/>
        <v>62.36351958895311</v>
      </c>
      <c r="L15" s="26">
        <v>1953</v>
      </c>
      <c r="M15" s="26">
        <v>1949</v>
      </c>
      <c r="N15" s="31">
        <f t="shared" si="1"/>
        <v>2.9831029185867894</v>
      </c>
      <c r="O15" s="26">
        <v>3304</v>
      </c>
      <c r="P15" s="220">
        <v>17.5</v>
      </c>
      <c r="Q15" s="220">
        <v>42.3</v>
      </c>
      <c r="R15" s="220">
        <v>40.200000000000003</v>
      </c>
      <c r="S15" s="157">
        <v>271</v>
      </c>
      <c r="T15" s="162"/>
    </row>
    <row r="16" spans="1:20" s="34" customFormat="1" ht="21.95" customHeight="1">
      <c r="A16" s="247"/>
      <c r="B16" s="259"/>
      <c r="C16" s="171" t="s">
        <v>46</v>
      </c>
      <c r="D16" s="38">
        <v>37.43</v>
      </c>
      <c r="E16" s="26">
        <v>6036</v>
      </c>
      <c r="F16" s="26">
        <v>3031</v>
      </c>
      <c r="G16" s="26">
        <v>3005</v>
      </c>
      <c r="H16" s="27">
        <v>11.3</v>
      </c>
      <c r="I16" s="27">
        <v>54.6</v>
      </c>
      <c r="J16" s="27">
        <v>34.1</v>
      </c>
      <c r="K16" s="30">
        <f t="shared" si="0"/>
        <v>161.26102057173389</v>
      </c>
      <c r="L16" s="26">
        <v>2070</v>
      </c>
      <c r="M16" s="26">
        <v>2069</v>
      </c>
      <c r="N16" s="31">
        <f t="shared" si="1"/>
        <v>2.9159420289855071</v>
      </c>
      <c r="O16" s="26">
        <v>3197</v>
      </c>
      <c r="P16" s="220">
        <v>10.1</v>
      </c>
      <c r="Q16" s="220">
        <v>46.2</v>
      </c>
      <c r="R16" s="220">
        <v>43.7</v>
      </c>
      <c r="S16" s="157">
        <v>293</v>
      </c>
      <c r="T16" s="162"/>
    </row>
    <row r="17" spans="1:20" s="34" customFormat="1" ht="21.95" customHeight="1">
      <c r="A17" s="247"/>
      <c r="B17" s="260"/>
      <c r="C17" s="173" t="s">
        <v>47</v>
      </c>
      <c r="D17" s="38">
        <v>163.29</v>
      </c>
      <c r="E17" s="26">
        <v>4825</v>
      </c>
      <c r="F17" s="26">
        <v>2364</v>
      </c>
      <c r="G17" s="26">
        <v>2461</v>
      </c>
      <c r="H17" s="27">
        <v>10.3</v>
      </c>
      <c r="I17" s="27">
        <v>50.4</v>
      </c>
      <c r="J17" s="27">
        <v>39.200000000000003</v>
      </c>
      <c r="K17" s="30">
        <f t="shared" si="0"/>
        <v>29.548655765815422</v>
      </c>
      <c r="L17" s="26">
        <v>1610</v>
      </c>
      <c r="M17" s="26">
        <v>1608</v>
      </c>
      <c r="N17" s="31">
        <f t="shared" si="1"/>
        <v>2.9968944099378882</v>
      </c>
      <c r="O17" s="26">
        <v>2585</v>
      </c>
      <c r="P17" s="220">
        <v>14.2</v>
      </c>
      <c r="Q17" s="220">
        <v>42.7</v>
      </c>
      <c r="R17" s="220">
        <v>43.1</v>
      </c>
      <c r="S17" s="157">
        <v>279</v>
      </c>
      <c r="T17" s="162"/>
    </row>
    <row r="18" spans="1:20" s="34" customFormat="1" ht="21.95" customHeight="1">
      <c r="A18" s="247"/>
      <c r="B18" s="258" t="s">
        <v>48</v>
      </c>
      <c r="C18" s="171" t="s">
        <v>49</v>
      </c>
      <c r="D18" s="35">
        <v>159.93</v>
      </c>
      <c r="E18" s="25">
        <v>13343</v>
      </c>
      <c r="F18" s="25">
        <v>6581</v>
      </c>
      <c r="G18" s="25">
        <v>6762</v>
      </c>
      <c r="H18" s="36">
        <v>12.3</v>
      </c>
      <c r="I18" s="36">
        <v>55.7</v>
      </c>
      <c r="J18" s="36">
        <v>32.1</v>
      </c>
      <c r="K18" s="28">
        <f t="shared" si="0"/>
        <v>83.430250734696429</v>
      </c>
      <c r="L18" s="25">
        <v>4728</v>
      </c>
      <c r="M18" s="25">
        <v>4719</v>
      </c>
      <c r="N18" s="29">
        <f t="shared" si="1"/>
        <v>2.822123519458545</v>
      </c>
      <c r="O18" s="25">
        <v>6979</v>
      </c>
      <c r="P18" s="221">
        <v>8</v>
      </c>
      <c r="Q18" s="221">
        <v>42.3</v>
      </c>
      <c r="R18" s="221">
        <v>49.7</v>
      </c>
      <c r="S18" s="158">
        <v>768</v>
      </c>
      <c r="T18" s="162"/>
    </row>
    <row r="19" spans="1:20" s="34" customFormat="1" ht="21.95" customHeight="1">
      <c r="A19" s="247"/>
      <c r="B19" s="259"/>
      <c r="C19" s="171" t="s">
        <v>50</v>
      </c>
      <c r="D19" s="38">
        <v>118.27</v>
      </c>
      <c r="E19" s="26">
        <v>5392</v>
      </c>
      <c r="F19" s="26">
        <v>2620</v>
      </c>
      <c r="G19" s="26">
        <v>2772</v>
      </c>
      <c r="H19" s="27">
        <v>11.1</v>
      </c>
      <c r="I19" s="27">
        <v>49.4</v>
      </c>
      <c r="J19" s="27">
        <v>39.4</v>
      </c>
      <c r="K19" s="30">
        <f t="shared" si="0"/>
        <v>45.590597784729859</v>
      </c>
      <c r="L19" s="26">
        <v>1867</v>
      </c>
      <c r="M19" s="26">
        <v>1863</v>
      </c>
      <c r="N19" s="31">
        <f t="shared" si="1"/>
        <v>2.8880557043385111</v>
      </c>
      <c r="O19" s="26">
        <v>2764</v>
      </c>
      <c r="P19" s="220">
        <v>14.1</v>
      </c>
      <c r="Q19" s="220">
        <v>43.4</v>
      </c>
      <c r="R19" s="220">
        <v>42.4</v>
      </c>
      <c r="S19" s="157">
        <v>290</v>
      </c>
      <c r="T19" s="162"/>
    </row>
    <row r="20" spans="1:20" s="34" customFormat="1" ht="21.95" customHeight="1">
      <c r="A20" s="247"/>
      <c r="B20" s="259"/>
      <c r="C20" s="171" t="s">
        <v>51</v>
      </c>
      <c r="D20" s="32">
        <v>211.41</v>
      </c>
      <c r="E20" s="26">
        <v>8302</v>
      </c>
      <c r="F20" s="26">
        <v>4079</v>
      </c>
      <c r="G20" s="26">
        <v>4223</v>
      </c>
      <c r="H20" s="27">
        <v>10.4</v>
      </c>
      <c r="I20" s="27">
        <v>51</v>
      </c>
      <c r="J20" s="27">
        <v>38.6</v>
      </c>
      <c r="K20" s="30">
        <f t="shared" si="0"/>
        <v>39.269665578733267</v>
      </c>
      <c r="L20" s="26">
        <v>2935</v>
      </c>
      <c r="M20" s="26">
        <v>2929</v>
      </c>
      <c r="N20" s="31">
        <f t="shared" si="1"/>
        <v>2.8286201022146509</v>
      </c>
      <c r="O20" s="26">
        <v>4523</v>
      </c>
      <c r="P20" s="220">
        <v>16.399999999999999</v>
      </c>
      <c r="Q20" s="220">
        <v>37.6</v>
      </c>
      <c r="R20" s="220">
        <v>46.1</v>
      </c>
      <c r="S20" s="157">
        <v>519</v>
      </c>
      <c r="T20" s="162"/>
    </row>
    <row r="21" spans="1:20" s="34" customFormat="1" ht="21.95" customHeight="1">
      <c r="A21" s="247"/>
      <c r="B21" s="260"/>
      <c r="C21" s="173" t="s">
        <v>52</v>
      </c>
      <c r="D21" s="33">
        <v>131.34</v>
      </c>
      <c r="E21" s="18">
        <v>3049</v>
      </c>
      <c r="F21" s="18">
        <v>1531</v>
      </c>
      <c r="G21" s="18">
        <v>1518</v>
      </c>
      <c r="H21" s="19">
        <v>10.4</v>
      </c>
      <c r="I21" s="19">
        <v>49.6</v>
      </c>
      <c r="J21" s="19">
        <v>40</v>
      </c>
      <c r="K21" s="20">
        <f t="shared" si="0"/>
        <v>23.214557636668189</v>
      </c>
      <c r="L21" s="18">
        <v>1006</v>
      </c>
      <c r="M21" s="18">
        <v>1004</v>
      </c>
      <c r="N21" s="21">
        <f t="shared" si="1"/>
        <v>3.0308151093439362</v>
      </c>
      <c r="O21" s="18">
        <v>1703</v>
      </c>
      <c r="P21" s="22">
        <v>20.8</v>
      </c>
      <c r="Q21" s="22">
        <v>38.6</v>
      </c>
      <c r="R21" s="22">
        <v>40.6</v>
      </c>
      <c r="S21" s="156">
        <v>151</v>
      </c>
      <c r="T21" s="162"/>
    </row>
    <row r="22" spans="1:20" s="34" customFormat="1" ht="21.95" customHeight="1">
      <c r="A22" s="247"/>
      <c r="B22" s="258" t="s">
        <v>53</v>
      </c>
      <c r="C22" s="171" t="s">
        <v>54</v>
      </c>
      <c r="D22" s="32">
        <v>192.06</v>
      </c>
      <c r="E22" s="26">
        <v>20808</v>
      </c>
      <c r="F22" s="26">
        <v>10636</v>
      </c>
      <c r="G22" s="26">
        <v>10172</v>
      </c>
      <c r="H22" s="27">
        <v>13.5</v>
      </c>
      <c r="I22" s="27">
        <v>61.4</v>
      </c>
      <c r="J22" s="27">
        <v>25.1</v>
      </c>
      <c r="K22" s="30">
        <f t="shared" si="0"/>
        <v>108.34114339268979</v>
      </c>
      <c r="L22" s="26">
        <v>8092</v>
      </c>
      <c r="M22" s="26">
        <v>8075</v>
      </c>
      <c r="N22" s="31">
        <f t="shared" si="1"/>
        <v>2.5714285714285716</v>
      </c>
      <c r="O22" s="26">
        <v>11064</v>
      </c>
      <c r="P22" s="220">
        <v>6.3</v>
      </c>
      <c r="Q22" s="220">
        <v>40.4</v>
      </c>
      <c r="R22" s="220">
        <v>53.3</v>
      </c>
      <c r="S22" s="157">
        <v>794</v>
      </c>
      <c r="T22" s="162"/>
    </row>
    <row r="23" spans="1:20" s="34" customFormat="1" ht="21.95" customHeight="1">
      <c r="A23" s="247"/>
      <c r="B23" s="259"/>
      <c r="C23" s="171" t="s">
        <v>55</v>
      </c>
      <c r="D23" s="32">
        <v>35.43</v>
      </c>
      <c r="E23" s="26">
        <v>6213</v>
      </c>
      <c r="F23" s="26">
        <v>3061</v>
      </c>
      <c r="G23" s="26">
        <v>3152</v>
      </c>
      <c r="H23" s="27">
        <v>12.5</v>
      </c>
      <c r="I23" s="27">
        <v>55.5</v>
      </c>
      <c r="J23" s="27">
        <v>32</v>
      </c>
      <c r="K23" s="30">
        <f t="shared" si="0"/>
        <v>175.35986452159187</v>
      </c>
      <c r="L23" s="26">
        <v>2089</v>
      </c>
      <c r="M23" s="26">
        <v>2085</v>
      </c>
      <c r="N23" s="31">
        <f t="shared" si="1"/>
        <v>2.9741503111536622</v>
      </c>
      <c r="O23" s="26">
        <v>3036</v>
      </c>
      <c r="P23" s="220">
        <v>11</v>
      </c>
      <c r="Q23" s="220">
        <v>40.9</v>
      </c>
      <c r="R23" s="220">
        <v>48.1</v>
      </c>
      <c r="S23" s="157">
        <v>262</v>
      </c>
      <c r="T23" s="162"/>
    </row>
    <row r="24" spans="1:20" s="34" customFormat="1" ht="21.95" customHeight="1">
      <c r="A24" s="247"/>
      <c r="B24" s="260"/>
      <c r="C24" s="171" t="s">
        <v>56</v>
      </c>
      <c r="D24" s="38">
        <v>18.920000000000002</v>
      </c>
      <c r="E24" s="18">
        <v>4885</v>
      </c>
      <c r="F24" s="26">
        <v>2398</v>
      </c>
      <c r="G24" s="26">
        <v>2487</v>
      </c>
      <c r="H24" s="27">
        <v>12.9</v>
      </c>
      <c r="I24" s="27">
        <v>56.8</v>
      </c>
      <c r="J24" s="27">
        <v>30.3</v>
      </c>
      <c r="K24" s="20">
        <f t="shared" si="0"/>
        <v>258.19238900634247</v>
      </c>
      <c r="L24" s="26">
        <v>1520</v>
      </c>
      <c r="M24" s="26">
        <v>1519</v>
      </c>
      <c r="N24" s="21">
        <f t="shared" si="1"/>
        <v>3.2138157894736841</v>
      </c>
      <c r="O24" s="18">
        <v>2831</v>
      </c>
      <c r="P24" s="22">
        <v>17.5</v>
      </c>
      <c r="Q24" s="22">
        <v>40.799999999999997</v>
      </c>
      <c r="R24" s="22">
        <v>41.6</v>
      </c>
      <c r="S24" s="157">
        <v>173</v>
      </c>
      <c r="T24" s="162"/>
    </row>
    <row r="25" spans="1:20" s="51" customFormat="1" ht="15.75" customHeight="1">
      <c r="A25" s="261" t="s">
        <v>57</v>
      </c>
      <c r="B25" s="40"/>
      <c r="C25" s="41"/>
      <c r="D25" s="42" t="s">
        <v>58</v>
      </c>
      <c r="E25" s="43" t="s">
        <v>59</v>
      </c>
      <c r="F25" s="43" t="s">
        <v>59</v>
      </c>
      <c r="G25" s="43" t="s">
        <v>59</v>
      </c>
      <c r="H25" s="44"/>
      <c r="I25" s="44"/>
      <c r="J25" s="45"/>
      <c r="K25" s="46"/>
      <c r="L25" s="47" t="s">
        <v>60</v>
      </c>
      <c r="M25" s="47" t="s">
        <v>60</v>
      </c>
      <c r="N25" s="42"/>
      <c r="O25" s="48" t="s">
        <v>61</v>
      </c>
      <c r="P25" s="45"/>
      <c r="Q25" s="45"/>
      <c r="R25" s="45"/>
      <c r="S25" s="159" t="s">
        <v>62</v>
      </c>
      <c r="T25" s="163"/>
    </row>
    <row r="26" spans="1:20" s="34" customFormat="1" ht="21" customHeight="1">
      <c r="A26" s="262"/>
      <c r="B26" s="253" t="s">
        <v>63</v>
      </c>
      <c r="C26" s="245"/>
      <c r="D26" s="52">
        <v>377971.57</v>
      </c>
      <c r="E26" s="53">
        <v>126146099</v>
      </c>
      <c r="F26" s="53">
        <v>61349581</v>
      </c>
      <c r="G26" s="53">
        <v>64796518</v>
      </c>
      <c r="H26" s="27">
        <v>12.1</v>
      </c>
      <c r="I26" s="27">
        <v>59.2</v>
      </c>
      <c r="J26" s="27">
        <v>28.7</v>
      </c>
      <c r="K26" s="30">
        <f>E26/D26</f>
        <v>333.74494012869803</v>
      </c>
      <c r="L26" s="53">
        <v>55830154</v>
      </c>
      <c r="M26" s="53">
        <v>55704949</v>
      </c>
      <c r="N26" s="31">
        <f t="shared" si="1"/>
        <v>2.2594617775906545</v>
      </c>
      <c r="O26" s="53">
        <v>65468436</v>
      </c>
      <c r="P26" s="220">
        <v>3.2</v>
      </c>
      <c r="Q26" s="220">
        <v>23.4</v>
      </c>
      <c r="R26" s="220">
        <v>73.400000000000006</v>
      </c>
      <c r="S26" s="160">
        <v>6398912</v>
      </c>
      <c r="T26" s="164"/>
    </row>
    <row r="27" spans="1:20" s="34" customFormat="1" ht="21" customHeight="1">
      <c r="A27" s="263"/>
      <c r="B27" s="254" t="s">
        <v>64</v>
      </c>
      <c r="C27" s="255"/>
      <c r="D27" s="54">
        <v>13783.74</v>
      </c>
      <c r="E27" s="55">
        <v>1833152</v>
      </c>
      <c r="F27" s="55">
        <v>903864</v>
      </c>
      <c r="G27" s="55">
        <v>929288</v>
      </c>
      <c r="H27" s="19">
        <v>11.3</v>
      </c>
      <c r="I27" s="19">
        <v>57.1</v>
      </c>
      <c r="J27" s="19">
        <v>31.7</v>
      </c>
      <c r="K27" s="20">
        <f>E27/D27</f>
        <v>132.99380284306002</v>
      </c>
      <c r="L27" s="55">
        <v>742911</v>
      </c>
      <c r="M27" s="55">
        <v>740089</v>
      </c>
      <c r="N27" s="21">
        <f t="shared" si="1"/>
        <v>2.4675257197699318</v>
      </c>
      <c r="O27" s="55">
        <v>942997</v>
      </c>
      <c r="P27" s="22">
        <v>6.2</v>
      </c>
      <c r="Q27" s="22">
        <v>29.6</v>
      </c>
      <c r="R27" s="22">
        <v>64.2</v>
      </c>
      <c r="S27" s="165">
        <v>94820</v>
      </c>
      <c r="T27" s="164"/>
    </row>
    <row r="28" spans="1:20" s="34" customFormat="1" ht="39" customHeight="1" thickBot="1">
      <c r="A28" s="256" t="s">
        <v>65</v>
      </c>
      <c r="B28" s="256"/>
      <c r="C28" s="257"/>
      <c r="D28" s="56" t="s">
        <v>66</v>
      </c>
      <c r="E28" s="57"/>
      <c r="F28" s="57"/>
      <c r="G28" s="57"/>
      <c r="H28" s="58"/>
      <c r="I28" s="58"/>
      <c r="J28" s="58"/>
      <c r="K28" s="58"/>
      <c r="L28" s="57"/>
      <c r="M28" s="57"/>
      <c r="N28" s="58"/>
      <c r="O28" s="169" t="s">
        <v>157</v>
      </c>
      <c r="P28" s="58"/>
      <c r="Q28" s="58"/>
      <c r="R28" s="58"/>
      <c r="S28" s="168" t="s">
        <v>153</v>
      </c>
      <c r="T28" s="166"/>
    </row>
    <row r="29" spans="1:20">
      <c r="D29" s="59"/>
      <c r="E29" s="59"/>
      <c r="F29" s="59"/>
      <c r="G29" s="59"/>
      <c r="H29" s="59"/>
      <c r="I29" s="59"/>
    </row>
  </sheetData>
  <mergeCells count="38">
    <mergeCell ref="A28:C28"/>
    <mergeCell ref="A14:A24"/>
    <mergeCell ref="B14:B17"/>
    <mergeCell ref="B18:B21"/>
    <mergeCell ref="B22:B24"/>
    <mergeCell ref="A25:A27"/>
    <mergeCell ref="B26:C26"/>
    <mergeCell ref="B27:C27"/>
    <mergeCell ref="A9:C9"/>
    <mergeCell ref="A10:A13"/>
    <mergeCell ref="B10:C10"/>
    <mergeCell ref="B11:C11"/>
    <mergeCell ref="B12:C12"/>
    <mergeCell ref="B13:C13"/>
    <mergeCell ref="T4:T7"/>
    <mergeCell ref="H6:H7"/>
    <mergeCell ref="I6:I7"/>
    <mergeCell ref="J6:J7"/>
    <mergeCell ref="K6:K7"/>
    <mergeCell ref="P6:P7"/>
    <mergeCell ref="Q6:Q7"/>
    <mergeCell ref="R6:R7"/>
    <mergeCell ref="L4:L7"/>
    <mergeCell ref="M4:M7"/>
    <mergeCell ref="N4:N7"/>
    <mergeCell ref="O4:O7"/>
    <mergeCell ref="P4:R5"/>
    <mergeCell ref="S4:S7"/>
    <mergeCell ref="A3:C7"/>
    <mergeCell ref="D3:D7"/>
    <mergeCell ref="E3:K3"/>
    <mergeCell ref="L3:N3"/>
    <mergeCell ref="O3:R3"/>
    <mergeCell ref="E4:E7"/>
    <mergeCell ref="F4:F7"/>
    <mergeCell ref="G4:G7"/>
    <mergeCell ref="H4:J5"/>
    <mergeCell ref="K4:K5"/>
  </mergeCells>
  <phoneticPr fontId="1"/>
  <pageMargins left="0.51181102362204722" right="0.51181102362204722" top="0.74803149606299213" bottom="0.74803149606299213" header="0.31496062992125984" footer="0.31496062992125984"/>
  <pageSetup paperSize="9" scale="9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2"/>
  <sheetViews>
    <sheetView view="pageBreakPreview" zoomScaleNormal="100" zoomScaleSheetLayoutView="100" workbookViewId="0">
      <pane xSplit="3" ySplit="10" topLeftCell="D11" activePane="bottomRight" state="frozen"/>
      <selection activeCell="B18" sqref="B18:B24"/>
      <selection pane="topRight" activeCell="B18" sqref="B18:B24"/>
      <selection pane="bottomLeft" activeCell="B18" sqref="B18:B24"/>
      <selection pane="bottomRight" sqref="A1:C1"/>
    </sheetView>
  </sheetViews>
  <sheetFormatPr defaultRowHeight="13.5"/>
  <cols>
    <col min="1" max="1" width="4.625" style="114" customWidth="1"/>
    <col min="2" max="2" width="2.625" style="114" customWidth="1"/>
    <col min="3" max="3" width="7.125" style="114" bestFit="1" customWidth="1"/>
    <col min="4" max="4" width="8.625" style="117" customWidth="1"/>
    <col min="5" max="5" width="8.375" style="117" customWidth="1"/>
    <col min="6" max="6" width="6.75" style="118" customWidth="1"/>
    <col min="7" max="7" width="7.875" style="117" customWidth="1"/>
    <col min="8" max="8" width="9" style="117" customWidth="1"/>
    <col min="9" max="9" width="8" style="117" customWidth="1"/>
    <col min="10" max="10" width="9" style="117" customWidth="1"/>
    <col min="11" max="11" width="8.375" style="117" customWidth="1"/>
    <col min="12" max="15" width="7.625" style="117" customWidth="1"/>
    <col min="16" max="19" width="8.625" style="62" customWidth="1"/>
    <col min="20" max="20" width="9.25" style="62" customWidth="1"/>
    <col min="21" max="23" width="8.625" style="62" customWidth="1"/>
    <col min="24" max="16384" width="9" style="114"/>
  </cols>
  <sheetData>
    <row r="1" spans="1:23" s="63" customFormat="1" ht="14.25">
      <c r="A1" s="278"/>
      <c r="B1" s="278"/>
      <c r="C1" s="278"/>
      <c r="D1" s="60"/>
      <c r="E1" s="60"/>
      <c r="F1" s="61"/>
      <c r="G1" s="60"/>
      <c r="H1" s="60"/>
      <c r="I1" s="60"/>
      <c r="J1" s="60"/>
      <c r="K1" s="60"/>
      <c r="L1" s="60"/>
      <c r="M1" s="60"/>
      <c r="N1" s="60"/>
      <c r="O1" s="60"/>
      <c r="P1" s="62"/>
      <c r="Q1" s="62"/>
      <c r="R1" s="62"/>
      <c r="S1" s="62"/>
      <c r="T1" s="62"/>
      <c r="U1" s="62"/>
      <c r="V1" s="62"/>
      <c r="W1" s="62"/>
    </row>
    <row r="2" spans="1:23" s="63" customFormat="1" ht="14.25" thickBot="1">
      <c r="D2" s="60"/>
      <c r="E2" s="60"/>
      <c r="F2" s="61"/>
      <c r="G2" s="60"/>
      <c r="H2" s="60"/>
      <c r="I2" s="60"/>
      <c r="J2" s="60"/>
      <c r="K2" s="60"/>
      <c r="L2" s="60"/>
      <c r="M2" s="60"/>
      <c r="N2" s="60"/>
      <c r="O2" s="60"/>
      <c r="P2" s="62"/>
      <c r="Q2" s="62"/>
      <c r="R2" s="62"/>
      <c r="S2" s="62"/>
      <c r="T2" s="62"/>
      <c r="U2" s="62"/>
      <c r="V2" s="62"/>
      <c r="W2" s="62"/>
    </row>
    <row r="3" spans="1:23" s="64" customFormat="1" ht="19.5" customHeight="1">
      <c r="A3" s="279" t="s">
        <v>7</v>
      </c>
      <c r="B3" s="279"/>
      <c r="C3" s="280"/>
      <c r="D3" s="285" t="s">
        <v>67</v>
      </c>
      <c r="E3" s="285"/>
      <c r="F3" s="285"/>
      <c r="G3" s="285"/>
      <c r="H3" s="285"/>
      <c r="I3" s="285"/>
      <c r="J3" s="285"/>
      <c r="K3" s="285"/>
      <c r="L3" s="285"/>
      <c r="M3" s="285"/>
      <c r="N3" s="285"/>
      <c r="O3" s="285"/>
      <c r="P3" s="286" t="s">
        <v>68</v>
      </c>
      <c r="Q3" s="286"/>
      <c r="R3" s="286"/>
      <c r="S3" s="286"/>
      <c r="T3" s="286"/>
      <c r="U3" s="264" t="s">
        <v>69</v>
      </c>
      <c r="V3" s="265"/>
      <c r="W3" s="265"/>
    </row>
    <row r="4" spans="1:23" s="64" customFormat="1" ht="12" customHeight="1">
      <c r="A4" s="281"/>
      <c r="B4" s="281"/>
      <c r="C4" s="282"/>
      <c r="D4" s="266" t="s">
        <v>70</v>
      </c>
      <c r="E4" s="269" t="s">
        <v>71</v>
      </c>
      <c r="F4" s="270" t="s">
        <v>156</v>
      </c>
      <c r="G4" s="271" t="s">
        <v>72</v>
      </c>
      <c r="H4" s="272"/>
      <c r="I4" s="272"/>
      <c r="J4" s="272"/>
      <c r="K4" s="273"/>
      <c r="L4" s="274" t="s">
        <v>73</v>
      </c>
      <c r="M4" s="274"/>
      <c r="N4" s="274"/>
      <c r="O4" s="274"/>
      <c r="P4" s="274" t="s">
        <v>74</v>
      </c>
      <c r="Q4" s="274" t="s">
        <v>23</v>
      </c>
      <c r="R4" s="274" t="s">
        <v>75</v>
      </c>
      <c r="S4" s="274"/>
      <c r="T4" s="274"/>
      <c r="U4" s="274" t="s">
        <v>76</v>
      </c>
      <c r="V4" s="274"/>
      <c r="W4" s="271"/>
    </row>
    <row r="5" spans="1:23" s="64" customFormat="1" ht="12" customHeight="1">
      <c r="A5" s="281"/>
      <c r="B5" s="281"/>
      <c r="C5" s="282"/>
      <c r="D5" s="267"/>
      <c r="E5" s="269"/>
      <c r="F5" s="270"/>
      <c r="G5" s="287" t="s">
        <v>77</v>
      </c>
      <c r="H5" s="150"/>
      <c r="I5" s="287" t="s">
        <v>78</v>
      </c>
      <c r="J5" s="150"/>
      <c r="K5" s="275" t="s">
        <v>79</v>
      </c>
      <c r="L5" s="275" t="s">
        <v>13</v>
      </c>
      <c r="M5" s="275" t="s">
        <v>80</v>
      </c>
      <c r="N5" s="275" t="s">
        <v>81</v>
      </c>
      <c r="O5" s="275" t="s">
        <v>82</v>
      </c>
      <c r="P5" s="274"/>
      <c r="Q5" s="274"/>
      <c r="R5" s="275" t="s">
        <v>83</v>
      </c>
      <c r="S5" s="275" t="s">
        <v>84</v>
      </c>
      <c r="T5" s="275" t="s">
        <v>85</v>
      </c>
      <c r="U5" s="271" t="s">
        <v>86</v>
      </c>
      <c r="V5" s="272"/>
      <c r="W5" s="272"/>
    </row>
    <row r="6" spans="1:23" s="64" customFormat="1" ht="12" customHeight="1">
      <c r="A6" s="281"/>
      <c r="B6" s="281"/>
      <c r="C6" s="282"/>
      <c r="D6" s="267"/>
      <c r="E6" s="269"/>
      <c r="F6" s="270"/>
      <c r="G6" s="276"/>
      <c r="H6" s="151" t="s">
        <v>149</v>
      </c>
      <c r="I6" s="276"/>
      <c r="J6" s="151" t="s">
        <v>152</v>
      </c>
      <c r="K6" s="276"/>
      <c r="L6" s="276"/>
      <c r="M6" s="276"/>
      <c r="N6" s="276"/>
      <c r="O6" s="276"/>
      <c r="P6" s="274"/>
      <c r="Q6" s="274"/>
      <c r="R6" s="276"/>
      <c r="S6" s="276"/>
      <c r="T6" s="276"/>
      <c r="U6" s="274" t="s">
        <v>74</v>
      </c>
      <c r="V6" s="274" t="s">
        <v>23</v>
      </c>
      <c r="W6" s="271" t="s">
        <v>87</v>
      </c>
    </row>
    <row r="7" spans="1:23" s="64" customFormat="1" ht="12" customHeight="1">
      <c r="A7" s="281"/>
      <c r="B7" s="281"/>
      <c r="C7" s="282"/>
      <c r="D7" s="267"/>
      <c r="E7" s="269"/>
      <c r="F7" s="270"/>
      <c r="G7" s="276"/>
      <c r="H7" s="152" t="s">
        <v>150</v>
      </c>
      <c r="I7" s="276"/>
      <c r="J7" s="152" t="s">
        <v>150</v>
      </c>
      <c r="K7" s="276"/>
      <c r="L7" s="276"/>
      <c r="M7" s="276"/>
      <c r="N7" s="276"/>
      <c r="O7" s="276"/>
      <c r="P7" s="274"/>
      <c r="Q7" s="274"/>
      <c r="R7" s="276"/>
      <c r="S7" s="276"/>
      <c r="T7" s="276"/>
      <c r="U7" s="274"/>
      <c r="V7" s="274"/>
      <c r="W7" s="271"/>
    </row>
    <row r="8" spans="1:23" s="64" customFormat="1" ht="12" customHeight="1">
      <c r="A8" s="283"/>
      <c r="B8" s="283"/>
      <c r="C8" s="284"/>
      <c r="D8" s="268"/>
      <c r="E8" s="269"/>
      <c r="F8" s="270"/>
      <c r="G8" s="277"/>
      <c r="H8" s="153" t="s">
        <v>151</v>
      </c>
      <c r="I8" s="277"/>
      <c r="J8" s="153" t="s">
        <v>151</v>
      </c>
      <c r="K8" s="277"/>
      <c r="L8" s="277"/>
      <c r="M8" s="277"/>
      <c r="N8" s="277"/>
      <c r="O8" s="277"/>
      <c r="P8" s="274"/>
      <c r="Q8" s="274"/>
      <c r="R8" s="277"/>
      <c r="S8" s="277"/>
      <c r="T8" s="277"/>
      <c r="U8" s="274"/>
      <c r="V8" s="274"/>
      <c r="W8" s="271"/>
    </row>
    <row r="9" spans="1:23" s="70" customFormat="1" ht="15" customHeight="1">
      <c r="A9" s="65"/>
      <c r="B9" s="65"/>
      <c r="C9" s="66"/>
      <c r="D9" s="67" t="s">
        <v>88</v>
      </c>
      <c r="E9" s="67" t="s">
        <v>88</v>
      </c>
      <c r="F9" s="68" t="s">
        <v>89</v>
      </c>
      <c r="G9" s="154" t="s">
        <v>89</v>
      </c>
      <c r="H9" s="154" t="s">
        <v>89</v>
      </c>
      <c r="I9" s="154" t="s">
        <v>89</v>
      </c>
      <c r="J9" s="154" t="s">
        <v>89</v>
      </c>
      <c r="K9" s="154" t="s">
        <v>89</v>
      </c>
      <c r="L9" s="67" t="s">
        <v>90</v>
      </c>
      <c r="M9" s="67" t="s">
        <v>90</v>
      </c>
      <c r="N9" s="67" t="s">
        <v>91</v>
      </c>
      <c r="O9" s="67" t="s">
        <v>92</v>
      </c>
      <c r="P9" s="67" t="s">
        <v>12</v>
      </c>
      <c r="Q9" s="67" t="s">
        <v>32</v>
      </c>
      <c r="R9" s="67" t="s">
        <v>93</v>
      </c>
      <c r="S9" s="67" t="s">
        <v>94</v>
      </c>
      <c r="T9" s="67" t="s">
        <v>94</v>
      </c>
      <c r="U9" s="67" t="s">
        <v>12</v>
      </c>
      <c r="V9" s="67" t="s">
        <v>32</v>
      </c>
      <c r="W9" s="69" t="s">
        <v>95</v>
      </c>
    </row>
    <row r="10" spans="1:23" s="78" customFormat="1" ht="27.75" customHeight="1">
      <c r="A10" s="243" t="s">
        <v>36</v>
      </c>
      <c r="B10" s="244"/>
      <c r="C10" s="245"/>
      <c r="D10" s="71">
        <v>1056</v>
      </c>
      <c r="E10" s="71">
        <v>721</v>
      </c>
      <c r="F10" s="72">
        <v>335</v>
      </c>
      <c r="G10" s="73">
        <v>86</v>
      </c>
      <c r="H10" s="73">
        <v>70</v>
      </c>
      <c r="I10" s="74">
        <v>124</v>
      </c>
      <c r="J10" s="75">
        <v>44</v>
      </c>
      <c r="K10" s="74">
        <v>510</v>
      </c>
      <c r="L10" s="71">
        <v>1211</v>
      </c>
      <c r="M10" s="71">
        <v>863</v>
      </c>
      <c r="N10" s="71">
        <v>307</v>
      </c>
      <c r="O10" s="71">
        <v>42</v>
      </c>
      <c r="P10" s="71">
        <v>45</v>
      </c>
      <c r="Q10" s="71">
        <v>1347</v>
      </c>
      <c r="R10" s="74">
        <v>2621</v>
      </c>
      <c r="S10" s="74">
        <f>26207030000/P10/10000</f>
        <v>58237.844444444439</v>
      </c>
      <c r="T10" s="74">
        <f>26207030000/Q10/10000</f>
        <v>1945.5850037119526</v>
      </c>
      <c r="U10" s="76">
        <v>226</v>
      </c>
      <c r="V10" s="76">
        <v>1161</v>
      </c>
      <c r="W10" s="77">
        <v>17456</v>
      </c>
    </row>
    <row r="11" spans="1:23" s="78" customFormat="1" ht="27.75" customHeight="1">
      <c r="A11" s="246" t="s">
        <v>37</v>
      </c>
      <c r="B11" s="249" t="s">
        <v>38</v>
      </c>
      <c r="C11" s="250"/>
      <c r="D11" s="79">
        <v>1091</v>
      </c>
      <c r="E11" s="79">
        <v>532</v>
      </c>
      <c r="F11" s="80">
        <v>559</v>
      </c>
      <c r="G11" s="81">
        <v>92</v>
      </c>
      <c r="H11" s="81">
        <v>81</v>
      </c>
      <c r="I11" s="81">
        <v>91</v>
      </c>
      <c r="J11" s="81">
        <v>36</v>
      </c>
      <c r="K11" s="81">
        <v>350</v>
      </c>
      <c r="L11" s="82">
        <v>1346</v>
      </c>
      <c r="M11" s="82">
        <v>983</v>
      </c>
      <c r="N11" s="82">
        <v>352</v>
      </c>
      <c r="O11" s="82">
        <v>11</v>
      </c>
      <c r="P11" s="82">
        <v>38</v>
      </c>
      <c r="Q11" s="82">
        <v>708</v>
      </c>
      <c r="R11" s="83">
        <v>966</v>
      </c>
      <c r="S11" s="81">
        <f>9664450000/P11/10000</f>
        <v>25432.763157894737</v>
      </c>
      <c r="T11" s="81">
        <f>9664450000/Q11/10000</f>
        <v>1365.0353107344633</v>
      </c>
      <c r="U11" s="84">
        <v>240</v>
      </c>
      <c r="V11" s="84">
        <v>1027</v>
      </c>
      <c r="W11" s="85">
        <v>17635</v>
      </c>
    </row>
    <row r="12" spans="1:23" s="78" customFormat="1" ht="21.95" customHeight="1">
      <c r="A12" s="247"/>
      <c r="B12" s="251" t="s">
        <v>39</v>
      </c>
      <c r="C12" s="252"/>
      <c r="D12" s="79">
        <v>1158</v>
      </c>
      <c r="E12" s="79">
        <v>835</v>
      </c>
      <c r="F12" s="80">
        <v>323</v>
      </c>
      <c r="G12" s="81">
        <v>186</v>
      </c>
      <c r="H12" s="81">
        <v>148</v>
      </c>
      <c r="I12" s="81">
        <v>141</v>
      </c>
      <c r="J12" s="81">
        <v>45</v>
      </c>
      <c r="K12" s="81">
        <v>508</v>
      </c>
      <c r="L12" s="82">
        <v>3146</v>
      </c>
      <c r="M12" s="82">
        <v>2727</v>
      </c>
      <c r="N12" s="82">
        <v>364</v>
      </c>
      <c r="O12" s="82">
        <v>55</v>
      </c>
      <c r="P12" s="82">
        <v>35</v>
      </c>
      <c r="Q12" s="82">
        <v>1260</v>
      </c>
      <c r="R12" s="81">
        <v>1514</v>
      </c>
      <c r="S12" s="81">
        <f>15138670000/P12/10000</f>
        <v>43253.342857142859</v>
      </c>
      <c r="T12" s="81">
        <f>15138670000/Q12/10000</f>
        <v>1201.4817460317461</v>
      </c>
      <c r="U12" s="84">
        <v>228</v>
      </c>
      <c r="V12" s="84">
        <v>1039</v>
      </c>
      <c r="W12" s="85">
        <v>19246</v>
      </c>
    </row>
    <row r="13" spans="1:23" s="78" customFormat="1" ht="21.95" customHeight="1">
      <c r="A13" s="247"/>
      <c r="B13" s="253" t="s">
        <v>40</v>
      </c>
      <c r="C13" s="245"/>
      <c r="D13" s="79">
        <v>835</v>
      </c>
      <c r="E13" s="79">
        <v>679</v>
      </c>
      <c r="F13" s="80">
        <v>156</v>
      </c>
      <c r="G13" s="81">
        <v>195</v>
      </c>
      <c r="H13" s="81">
        <v>160</v>
      </c>
      <c r="I13" s="81">
        <v>132</v>
      </c>
      <c r="J13" s="81">
        <v>34</v>
      </c>
      <c r="K13" s="81">
        <v>354</v>
      </c>
      <c r="L13" s="82">
        <v>2511</v>
      </c>
      <c r="M13" s="82">
        <v>1510</v>
      </c>
      <c r="N13" s="82">
        <v>977</v>
      </c>
      <c r="O13" s="82">
        <v>25</v>
      </c>
      <c r="P13" s="82">
        <v>48</v>
      </c>
      <c r="Q13" s="82">
        <v>2543</v>
      </c>
      <c r="R13" s="81">
        <v>6698</v>
      </c>
      <c r="S13" s="81">
        <f>66981740000/P13/10000</f>
        <v>139545.29166666669</v>
      </c>
      <c r="T13" s="81">
        <f>66981740000/Q13/10000</f>
        <v>2633.9653952025169</v>
      </c>
      <c r="U13" s="86">
        <v>139</v>
      </c>
      <c r="V13" s="84">
        <v>890</v>
      </c>
      <c r="W13" s="85">
        <v>22053</v>
      </c>
    </row>
    <row r="14" spans="1:23" s="78" customFormat="1" ht="21.95" customHeight="1">
      <c r="A14" s="248"/>
      <c r="B14" s="254" t="s">
        <v>41</v>
      </c>
      <c r="C14" s="255"/>
      <c r="D14" s="87">
        <v>847</v>
      </c>
      <c r="E14" s="87">
        <v>520</v>
      </c>
      <c r="F14" s="88">
        <v>327</v>
      </c>
      <c r="G14" s="74">
        <v>51</v>
      </c>
      <c r="H14" s="74">
        <v>43</v>
      </c>
      <c r="I14" s="74">
        <v>98</v>
      </c>
      <c r="J14" s="74">
        <v>36</v>
      </c>
      <c r="K14" s="74">
        <v>397</v>
      </c>
      <c r="L14" s="71">
        <v>609</v>
      </c>
      <c r="M14" s="71">
        <v>353</v>
      </c>
      <c r="N14" s="71">
        <v>235</v>
      </c>
      <c r="O14" s="71">
        <v>21</v>
      </c>
      <c r="P14" s="71">
        <v>34</v>
      </c>
      <c r="Q14" s="71">
        <v>1775</v>
      </c>
      <c r="R14" s="74">
        <v>3661</v>
      </c>
      <c r="S14" s="74">
        <f>36614410000/P14/10000</f>
        <v>107689.44117647059</v>
      </c>
      <c r="T14" s="74">
        <f>36614410000/Q14/10000</f>
        <v>2062.783661971831</v>
      </c>
      <c r="U14" s="89">
        <v>132</v>
      </c>
      <c r="V14" s="76">
        <v>626</v>
      </c>
      <c r="W14" s="77">
        <v>9901</v>
      </c>
    </row>
    <row r="15" spans="1:23" s="78" customFormat="1" ht="21.95" customHeight="1">
      <c r="A15" s="246" t="s">
        <v>42</v>
      </c>
      <c r="B15" s="258" t="s">
        <v>43</v>
      </c>
      <c r="C15" s="37" t="s">
        <v>44</v>
      </c>
      <c r="D15" s="90">
        <v>650</v>
      </c>
      <c r="E15" s="90">
        <v>476</v>
      </c>
      <c r="F15" s="91">
        <v>174</v>
      </c>
      <c r="G15" s="92">
        <v>59</v>
      </c>
      <c r="H15" s="92">
        <v>47</v>
      </c>
      <c r="I15" s="92">
        <v>95</v>
      </c>
      <c r="J15" s="92">
        <v>28</v>
      </c>
      <c r="K15" s="92">
        <v>329</v>
      </c>
      <c r="L15" s="90">
        <v>541</v>
      </c>
      <c r="M15" s="90">
        <v>417</v>
      </c>
      <c r="N15" s="90">
        <v>116</v>
      </c>
      <c r="O15" s="90">
        <v>8</v>
      </c>
      <c r="P15" s="90">
        <v>24</v>
      </c>
      <c r="Q15" s="90">
        <v>1198</v>
      </c>
      <c r="R15" s="92">
        <v>4580</v>
      </c>
      <c r="S15" s="81">
        <f>45799160000/P15/10000</f>
        <v>190829.83333333331</v>
      </c>
      <c r="T15" s="81">
        <f>45799160000/Q15/10000</f>
        <v>3822.9682804674453</v>
      </c>
      <c r="U15" s="93">
        <v>55</v>
      </c>
      <c r="V15" s="93">
        <v>253</v>
      </c>
      <c r="W15" s="94">
        <v>6255</v>
      </c>
    </row>
    <row r="16" spans="1:23" s="78" customFormat="1" ht="21.95" customHeight="1">
      <c r="A16" s="247"/>
      <c r="B16" s="259"/>
      <c r="C16" s="37" t="s">
        <v>45</v>
      </c>
      <c r="D16" s="82">
        <v>637</v>
      </c>
      <c r="E16" s="82">
        <v>479</v>
      </c>
      <c r="F16" s="80">
        <v>158</v>
      </c>
      <c r="G16" s="81">
        <v>91</v>
      </c>
      <c r="H16" s="81">
        <v>68</v>
      </c>
      <c r="I16" s="81">
        <v>127</v>
      </c>
      <c r="J16" s="81">
        <v>41</v>
      </c>
      <c r="K16" s="81">
        <v>261</v>
      </c>
      <c r="L16" s="82">
        <v>818</v>
      </c>
      <c r="M16" s="82">
        <v>530</v>
      </c>
      <c r="N16" s="82">
        <v>287</v>
      </c>
      <c r="O16" s="82">
        <v>1</v>
      </c>
      <c r="P16" s="82">
        <v>20</v>
      </c>
      <c r="Q16" s="82">
        <v>568</v>
      </c>
      <c r="R16" s="81">
        <v>1543</v>
      </c>
      <c r="S16" s="81">
        <f>15437480000/P16/10000</f>
        <v>77187.399999999994</v>
      </c>
      <c r="T16" s="81">
        <f>15437480000/Q16/10000</f>
        <v>2717.8661971830988</v>
      </c>
      <c r="U16" s="86">
        <v>48</v>
      </c>
      <c r="V16" s="84">
        <v>180</v>
      </c>
      <c r="W16" s="85">
        <v>3077</v>
      </c>
    </row>
    <row r="17" spans="1:23" s="78" customFormat="1" ht="21.95" customHeight="1">
      <c r="A17" s="247"/>
      <c r="B17" s="259"/>
      <c r="C17" s="37" t="s">
        <v>46</v>
      </c>
      <c r="D17" s="82">
        <v>405</v>
      </c>
      <c r="E17" s="82">
        <v>322</v>
      </c>
      <c r="F17" s="80">
        <v>83</v>
      </c>
      <c r="G17" s="81">
        <v>36</v>
      </c>
      <c r="H17" s="81">
        <v>26</v>
      </c>
      <c r="I17" s="95">
        <v>99</v>
      </c>
      <c r="J17" s="95">
        <v>21</v>
      </c>
      <c r="K17" s="81">
        <v>189</v>
      </c>
      <c r="L17" s="82">
        <v>576</v>
      </c>
      <c r="M17" s="82">
        <v>515</v>
      </c>
      <c r="N17" s="82">
        <v>61</v>
      </c>
      <c r="O17" s="82">
        <v>1</v>
      </c>
      <c r="P17" s="82">
        <v>31</v>
      </c>
      <c r="Q17" s="82">
        <v>1057</v>
      </c>
      <c r="R17" s="81">
        <v>2490</v>
      </c>
      <c r="S17" s="81">
        <f>24903080000/P17/10000</f>
        <v>80332.516129032258</v>
      </c>
      <c r="T17" s="81">
        <f>24903080000/Q17/10000</f>
        <v>2356.0151371807001</v>
      </c>
      <c r="U17" s="86">
        <v>53</v>
      </c>
      <c r="V17" s="84">
        <v>194</v>
      </c>
      <c r="W17" s="85">
        <v>3071</v>
      </c>
    </row>
    <row r="18" spans="1:23" s="78" customFormat="1" ht="21.95" customHeight="1">
      <c r="A18" s="247"/>
      <c r="B18" s="260"/>
      <c r="C18" s="39" t="s">
        <v>47</v>
      </c>
      <c r="D18" s="71">
        <v>526</v>
      </c>
      <c r="E18" s="71">
        <v>334</v>
      </c>
      <c r="F18" s="72">
        <v>192</v>
      </c>
      <c r="G18" s="74">
        <v>30</v>
      </c>
      <c r="H18" s="74">
        <v>25</v>
      </c>
      <c r="I18" s="74">
        <v>56</v>
      </c>
      <c r="J18" s="74">
        <v>19</v>
      </c>
      <c r="K18" s="74">
        <v>248</v>
      </c>
      <c r="L18" s="71">
        <v>370</v>
      </c>
      <c r="M18" s="71">
        <v>293</v>
      </c>
      <c r="N18" s="71">
        <v>75</v>
      </c>
      <c r="O18" s="71">
        <v>3</v>
      </c>
      <c r="P18" s="71">
        <v>25</v>
      </c>
      <c r="Q18" s="71">
        <v>672</v>
      </c>
      <c r="R18" s="74">
        <v>1153</v>
      </c>
      <c r="S18" s="81">
        <f>11530840000/P18/10000</f>
        <v>46123.360000000001</v>
      </c>
      <c r="T18" s="74">
        <f>11530840000/Q18/10000</f>
        <v>1715.8988095238096</v>
      </c>
      <c r="U18" s="76">
        <v>59</v>
      </c>
      <c r="V18" s="76">
        <v>221</v>
      </c>
      <c r="W18" s="77">
        <v>2670</v>
      </c>
    </row>
    <row r="19" spans="1:23" s="78" customFormat="1" ht="21.95" customHeight="1">
      <c r="A19" s="247"/>
      <c r="B19" s="258" t="s">
        <v>48</v>
      </c>
      <c r="C19" s="37" t="s">
        <v>49</v>
      </c>
      <c r="D19" s="79">
        <v>829</v>
      </c>
      <c r="E19" s="79">
        <v>651</v>
      </c>
      <c r="F19" s="80">
        <v>178</v>
      </c>
      <c r="G19" s="81">
        <v>64</v>
      </c>
      <c r="H19" s="81">
        <v>41</v>
      </c>
      <c r="I19" s="81">
        <v>100</v>
      </c>
      <c r="J19" s="81">
        <v>32</v>
      </c>
      <c r="K19" s="81">
        <v>486</v>
      </c>
      <c r="L19" s="82">
        <v>1176</v>
      </c>
      <c r="M19" s="82">
        <v>993</v>
      </c>
      <c r="N19" s="82">
        <v>175</v>
      </c>
      <c r="O19" s="82">
        <v>8</v>
      </c>
      <c r="P19" s="82">
        <v>46</v>
      </c>
      <c r="Q19" s="82">
        <v>2052</v>
      </c>
      <c r="R19" s="81">
        <v>9243</v>
      </c>
      <c r="S19" s="92">
        <f>92431080000/P19/10000</f>
        <v>200937.13043478259</v>
      </c>
      <c r="T19" s="92">
        <f>92431080000/Q19/10000</f>
        <v>4504.4385964912281</v>
      </c>
      <c r="U19" s="84">
        <v>172</v>
      </c>
      <c r="V19" s="84">
        <v>940</v>
      </c>
      <c r="W19" s="85">
        <v>20611</v>
      </c>
    </row>
    <row r="20" spans="1:23" s="78" customFormat="1" ht="21.95" customHeight="1">
      <c r="A20" s="247"/>
      <c r="B20" s="259"/>
      <c r="C20" s="37" t="s">
        <v>50</v>
      </c>
      <c r="D20" s="82">
        <v>569</v>
      </c>
      <c r="E20" s="82">
        <v>325</v>
      </c>
      <c r="F20" s="80">
        <v>244</v>
      </c>
      <c r="G20" s="81">
        <v>21</v>
      </c>
      <c r="H20" s="81">
        <v>18</v>
      </c>
      <c r="I20" s="81">
        <v>31</v>
      </c>
      <c r="J20" s="81">
        <v>7</v>
      </c>
      <c r="K20" s="81">
        <v>275</v>
      </c>
      <c r="L20" s="82">
        <v>428</v>
      </c>
      <c r="M20" s="82">
        <v>332</v>
      </c>
      <c r="N20" s="82">
        <v>88</v>
      </c>
      <c r="O20" s="82">
        <v>7</v>
      </c>
      <c r="P20" s="82">
        <v>15</v>
      </c>
      <c r="Q20" s="82">
        <v>1294</v>
      </c>
      <c r="R20" s="81">
        <v>6774</v>
      </c>
      <c r="S20" s="81">
        <f>67739190000/P20/10000</f>
        <v>451594.6</v>
      </c>
      <c r="T20" s="81">
        <f>67739190000/Q20/10000</f>
        <v>5234.8678516228747</v>
      </c>
      <c r="U20" s="84">
        <v>71</v>
      </c>
      <c r="V20" s="84">
        <v>311</v>
      </c>
      <c r="W20" s="85">
        <v>3507</v>
      </c>
    </row>
    <row r="21" spans="1:23" s="78" customFormat="1" ht="21.95" customHeight="1">
      <c r="A21" s="247"/>
      <c r="B21" s="259"/>
      <c r="C21" s="37" t="s">
        <v>51</v>
      </c>
      <c r="D21" s="82">
        <v>791</v>
      </c>
      <c r="E21" s="82">
        <v>533</v>
      </c>
      <c r="F21" s="80">
        <v>258</v>
      </c>
      <c r="G21" s="81">
        <v>56</v>
      </c>
      <c r="H21" s="81">
        <v>45</v>
      </c>
      <c r="I21" s="81">
        <v>68</v>
      </c>
      <c r="J21" s="81">
        <v>20</v>
      </c>
      <c r="K21" s="81">
        <v>437</v>
      </c>
      <c r="L21" s="82">
        <v>806</v>
      </c>
      <c r="M21" s="82">
        <v>559</v>
      </c>
      <c r="N21" s="82">
        <v>233</v>
      </c>
      <c r="O21" s="82">
        <v>14</v>
      </c>
      <c r="P21" s="82">
        <v>31</v>
      </c>
      <c r="Q21" s="82">
        <v>1023</v>
      </c>
      <c r="R21" s="81">
        <v>1924</v>
      </c>
      <c r="S21" s="81">
        <f>19241080000/P21/10000</f>
        <v>62068</v>
      </c>
      <c r="T21" s="81">
        <f>19241080000/Q21/10000</f>
        <v>1880.8484848484848</v>
      </c>
      <c r="U21" s="84">
        <v>140</v>
      </c>
      <c r="V21" s="84">
        <v>581</v>
      </c>
      <c r="W21" s="85">
        <v>12109</v>
      </c>
    </row>
    <row r="22" spans="1:23" s="78" customFormat="1" ht="21.95" customHeight="1">
      <c r="A22" s="247"/>
      <c r="B22" s="260"/>
      <c r="C22" s="39" t="s">
        <v>52</v>
      </c>
      <c r="D22" s="71">
        <v>461</v>
      </c>
      <c r="E22" s="71">
        <v>350</v>
      </c>
      <c r="F22" s="72">
        <v>111</v>
      </c>
      <c r="G22" s="74">
        <v>39</v>
      </c>
      <c r="H22" s="74">
        <v>30</v>
      </c>
      <c r="I22" s="73">
        <v>72</v>
      </c>
      <c r="J22" s="73">
        <v>19</v>
      </c>
      <c r="K22" s="74">
        <v>241</v>
      </c>
      <c r="L22" s="71">
        <v>538</v>
      </c>
      <c r="M22" s="71">
        <v>393</v>
      </c>
      <c r="N22" s="71">
        <v>143</v>
      </c>
      <c r="O22" s="71">
        <v>2</v>
      </c>
      <c r="P22" s="71">
        <v>8</v>
      </c>
      <c r="Q22" s="71">
        <v>240</v>
      </c>
      <c r="R22" s="74">
        <v>365</v>
      </c>
      <c r="S22" s="74">
        <f>3647410000/P22/10000</f>
        <v>45592.625</v>
      </c>
      <c r="T22" s="74">
        <f>3647410000/Q22/10000</f>
        <v>1519.7541666666666</v>
      </c>
      <c r="U22" s="76">
        <v>32</v>
      </c>
      <c r="V22" s="76">
        <v>83</v>
      </c>
      <c r="W22" s="77">
        <v>1204</v>
      </c>
    </row>
    <row r="23" spans="1:23" s="78" customFormat="1" ht="21.95" customHeight="1">
      <c r="A23" s="247"/>
      <c r="B23" s="258" t="s">
        <v>53</v>
      </c>
      <c r="C23" s="37" t="s">
        <v>54</v>
      </c>
      <c r="D23" s="79">
        <v>500</v>
      </c>
      <c r="E23" s="79">
        <v>352</v>
      </c>
      <c r="F23" s="80">
        <v>148</v>
      </c>
      <c r="G23" s="81">
        <v>70</v>
      </c>
      <c r="H23" s="81">
        <v>53</v>
      </c>
      <c r="I23" s="81">
        <v>88</v>
      </c>
      <c r="J23" s="81">
        <v>31</v>
      </c>
      <c r="K23" s="81">
        <v>193</v>
      </c>
      <c r="L23" s="82">
        <v>1237</v>
      </c>
      <c r="M23" s="82">
        <v>926</v>
      </c>
      <c r="N23" s="82">
        <v>310</v>
      </c>
      <c r="O23" s="82">
        <v>1</v>
      </c>
      <c r="P23" s="82">
        <v>53</v>
      </c>
      <c r="Q23" s="82">
        <v>4731</v>
      </c>
      <c r="R23" s="92">
        <v>24483</v>
      </c>
      <c r="S23" s="81">
        <f>244831460000/P23/10000</f>
        <v>461946.15094339621</v>
      </c>
      <c r="T23" s="81">
        <f>244831460000/Q23/10000</f>
        <v>5175.0467131684627</v>
      </c>
      <c r="U23" s="84">
        <v>108</v>
      </c>
      <c r="V23" s="84">
        <v>753</v>
      </c>
      <c r="W23" s="85">
        <v>34861</v>
      </c>
    </row>
    <row r="24" spans="1:23" s="78" customFormat="1" ht="21.95" customHeight="1">
      <c r="A24" s="247"/>
      <c r="B24" s="259"/>
      <c r="C24" s="37" t="s">
        <v>55</v>
      </c>
      <c r="D24" s="82">
        <v>420</v>
      </c>
      <c r="E24" s="82">
        <v>320</v>
      </c>
      <c r="F24" s="80">
        <v>100</v>
      </c>
      <c r="G24" s="81">
        <v>59</v>
      </c>
      <c r="H24" s="81">
        <v>42</v>
      </c>
      <c r="I24" s="81">
        <v>71</v>
      </c>
      <c r="J24" s="81">
        <v>17</v>
      </c>
      <c r="K24" s="95">
        <v>192</v>
      </c>
      <c r="L24" s="82">
        <v>862</v>
      </c>
      <c r="M24" s="82">
        <v>714</v>
      </c>
      <c r="N24" s="82">
        <v>148</v>
      </c>
      <c r="O24" s="82">
        <v>1</v>
      </c>
      <c r="P24" s="82">
        <v>38</v>
      </c>
      <c r="Q24" s="82">
        <v>2503</v>
      </c>
      <c r="R24" s="81">
        <v>8440</v>
      </c>
      <c r="S24" s="81">
        <f>84399780000/P24/10000</f>
        <v>222104.68421052632</v>
      </c>
      <c r="T24" s="81">
        <f>84399780000/Q24/10000</f>
        <v>3371.9448661606075</v>
      </c>
      <c r="U24" s="84">
        <v>50</v>
      </c>
      <c r="V24" s="84">
        <v>279</v>
      </c>
      <c r="W24" s="85">
        <v>9533</v>
      </c>
    </row>
    <row r="25" spans="1:23" s="78" customFormat="1" ht="21.95" customHeight="1">
      <c r="A25" s="247"/>
      <c r="B25" s="291"/>
      <c r="C25" s="37" t="s">
        <v>56</v>
      </c>
      <c r="D25" s="82">
        <v>389</v>
      </c>
      <c r="E25" s="82">
        <v>294</v>
      </c>
      <c r="F25" s="80">
        <v>95</v>
      </c>
      <c r="G25" s="81">
        <v>77</v>
      </c>
      <c r="H25" s="81">
        <v>69</v>
      </c>
      <c r="I25" s="81">
        <v>45</v>
      </c>
      <c r="J25" s="81">
        <v>21</v>
      </c>
      <c r="K25" s="81">
        <v>171</v>
      </c>
      <c r="L25" s="82">
        <v>754</v>
      </c>
      <c r="M25" s="82">
        <v>561</v>
      </c>
      <c r="N25" s="82">
        <v>191</v>
      </c>
      <c r="O25" s="82">
        <v>3</v>
      </c>
      <c r="P25" s="82">
        <v>18</v>
      </c>
      <c r="Q25" s="82">
        <v>1008</v>
      </c>
      <c r="R25" s="74">
        <v>2347</v>
      </c>
      <c r="S25" s="74">
        <f>23466320000/P25/10000</f>
        <v>130368.44444444444</v>
      </c>
      <c r="T25" s="74">
        <f>23466320000/Q25/10000</f>
        <v>2328.0079365079364</v>
      </c>
      <c r="U25" s="84">
        <v>26</v>
      </c>
      <c r="V25" s="84">
        <v>131</v>
      </c>
      <c r="W25" s="85">
        <v>2161</v>
      </c>
    </row>
    <row r="26" spans="1:23" s="99" customFormat="1" ht="15.75" customHeight="1">
      <c r="A26" s="261" t="s">
        <v>57</v>
      </c>
      <c r="B26" s="40"/>
      <c r="C26" s="41"/>
      <c r="D26" s="43" t="s">
        <v>96</v>
      </c>
      <c r="E26" s="43" t="s">
        <v>96</v>
      </c>
      <c r="F26" s="96" t="s">
        <v>97</v>
      </c>
      <c r="G26" s="97" t="s">
        <v>98</v>
      </c>
      <c r="H26" s="97" t="s">
        <v>98</v>
      </c>
      <c r="I26" s="97" t="s">
        <v>98</v>
      </c>
      <c r="J26" s="97" t="s">
        <v>98</v>
      </c>
      <c r="K26" s="97" t="s">
        <v>98</v>
      </c>
      <c r="L26" s="43" t="s">
        <v>99</v>
      </c>
      <c r="M26" s="43" t="s">
        <v>99</v>
      </c>
      <c r="N26" s="43" t="s">
        <v>99</v>
      </c>
      <c r="O26" s="43" t="s">
        <v>99</v>
      </c>
      <c r="P26" s="49" t="s">
        <v>100</v>
      </c>
      <c r="Q26" s="43" t="s">
        <v>61</v>
      </c>
      <c r="R26" s="48" t="s">
        <v>101</v>
      </c>
      <c r="S26" s="98"/>
      <c r="T26" s="98"/>
      <c r="U26" s="49" t="s">
        <v>62</v>
      </c>
      <c r="V26" s="43" t="s">
        <v>61</v>
      </c>
      <c r="W26" s="50" t="s">
        <v>102</v>
      </c>
    </row>
    <row r="27" spans="1:23" s="78" customFormat="1" ht="21" customHeight="1">
      <c r="A27" s="262"/>
      <c r="B27" s="253" t="s">
        <v>63</v>
      </c>
      <c r="C27" s="245"/>
      <c r="D27" s="100">
        <v>1747079</v>
      </c>
      <c r="E27" s="100">
        <v>1027892</v>
      </c>
      <c r="F27" s="100">
        <v>719187</v>
      </c>
      <c r="G27" s="100">
        <v>230855</v>
      </c>
      <c r="H27" s="100">
        <v>201514</v>
      </c>
      <c r="I27" s="100">
        <v>142538</v>
      </c>
      <c r="J27" s="100">
        <v>56007</v>
      </c>
      <c r="K27" s="100">
        <v>663949</v>
      </c>
      <c r="L27" s="100">
        <v>3232882</v>
      </c>
      <c r="M27" s="100">
        <v>1784900</v>
      </c>
      <c r="N27" s="100">
        <v>1288829</v>
      </c>
      <c r="O27" s="100">
        <v>159154</v>
      </c>
      <c r="P27" s="81">
        <v>181877</v>
      </c>
      <c r="Q27" s="82">
        <v>7718</v>
      </c>
      <c r="R27" s="101"/>
      <c r="S27" s="101"/>
      <c r="T27" s="101"/>
      <c r="U27" s="102">
        <v>1039079</v>
      </c>
      <c r="V27" s="102">
        <v>8569694</v>
      </c>
      <c r="W27" s="103">
        <v>478828374</v>
      </c>
    </row>
    <row r="28" spans="1:23" s="78" customFormat="1" ht="21" customHeight="1">
      <c r="A28" s="263"/>
      <c r="B28" s="254" t="s">
        <v>64</v>
      </c>
      <c r="C28" s="255"/>
      <c r="D28" s="104">
        <v>62673</v>
      </c>
      <c r="E28" s="104">
        <v>41060</v>
      </c>
      <c r="F28" s="104">
        <v>21613</v>
      </c>
      <c r="G28" s="100">
        <v>7331</v>
      </c>
      <c r="H28" s="100">
        <v>5809</v>
      </c>
      <c r="I28" s="100">
        <v>7376</v>
      </c>
      <c r="J28" s="100">
        <v>2476</v>
      </c>
      <c r="K28" s="100">
        <v>26964</v>
      </c>
      <c r="L28" s="104">
        <v>95246</v>
      </c>
      <c r="M28" s="104">
        <v>75050</v>
      </c>
      <c r="N28" s="104">
        <v>15920</v>
      </c>
      <c r="O28" s="104">
        <v>4277</v>
      </c>
      <c r="P28" s="71">
        <v>3485</v>
      </c>
      <c r="Q28" s="105">
        <v>159</v>
      </c>
      <c r="R28" s="105">
        <v>509</v>
      </c>
      <c r="S28" s="81">
        <f>5088965700000/P28/10000</f>
        <v>146024.84074605454</v>
      </c>
      <c r="T28" s="74">
        <f>5088965700000/159000/10000</f>
        <v>3200.6073584905662</v>
      </c>
      <c r="U28" s="106">
        <v>17599</v>
      </c>
      <c r="V28" s="106">
        <v>117265</v>
      </c>
      <c r="W28" s="107">
        <v>4198631</v>
      </c>
    </row>
    <row r="29" spans="1:23" s="23" customFormat="1" ht="33.75" customHeight="1" thickBot="1">
      <c r="A29" s="256" t="s">
        <v>65</v>
      </c>
      <c r="B29" s="256"/>
      <c r="C29" s="257"/>
      <c r="D29" s="108" t="s">
        <v>103</v>
      </c>
      <c r="E29" s="109"/>
      <c r="F29" s="110"/>
      <c r="G29" s="111"/>
      <c r="H29" s="111"/>
      <c r="I29" s="111"/>
      <c r="J29" s="111"/>
      <c r="K29" s="111"/>
      <c r="L29" s="111"/>
      <c r="M29" s="111"/>
      <c r="N29" s="111"/>
      <c r="O29" s="112"/>
      <c r="P29" s="288" t="s">
        <v>104</v>
      </c>
      <c r="Q29" s="289"/>
      <c r="R29" s="289"/>
      <c r="S29" s="289"/>
      <c r="T29" s="290"/>
      <c r="U29" s="108" t="s">
        <v>105</v>
      </c>
      <c r="V29" s="113"/>
      <c r="W29" s="113"/>
    </row>
    <row r="30" spans="1:23">
      <c r="D30" s="59"/>
      <c r="E30" s="59"/>
      <c r="F30" s="115"/>
      <c r="G30" s="116"/>
      <c r="H30" s="116"/>
      <c r="I30" s="116"/>
      <c r="J30" s="116"/>
      <c r="K30" s="116"/>
      <c r="L30" s="59"/>
    </row>
    <row r="32" spans="1:23">
      <c r="S32" s="119"/>
    </row>
  </sheetData>
  <mergeCells count="43">
    <mergeCell ref="A29:C29"/>
    <mergeCell ref="P29:T29"/>
    <mergeCell ref="A15:A25"/>
    <mergeCell ref="B15:B18"/>
    <mergeCell ref="B19:B22"/>
    <mergeCell ref="B23:B25"/>
    <mergeCell ref="A26:A28"/>
    <mergeCell ref="B27:C27"/>
    <mergeCell ref="B28:C28"/>
    <mergeCell ref="A10:C10"/>
    <mergeCell ref="A11:A14"/>
    <mergeCell ref="B11:C11"/>
    <mergeCell ref="B12:C12"/>
    <mergeCell ref="B13:C13"/>
    <mergeCell ref="B14:C14"/>
    <mergeCell ref="A1:C1"/>
    <mergeCell ref="A3:C8"/>
    <mergeCell ref="D3:O3"/>
    <mergeCell ref="P3:T3"/>
    <mergeCell ref="G5:G8"/>
    <mergeCell ref="I5:I8"/>
    <mergeCell ref="K5:K8"/>
    <mergeCell ref="L5:L8"/>
    <mergeCell ref="M5:M8"/>
    <mergeCell ref="O5:O8"/>
    <mergeCell ref="R5:R8"/>
    <mergeCell ref="S5:S8"/>
    <mergeCell ref="T5:T8"/>
    <mergeCell ref="P4:P8"/>
    <mergeCell ref="Q4:Q8"/>
    <mergeCell ref="R4:T4"/>
    <mergeCell ref="U3:W3"/>
    <mergeCell ref="D4:D8"/>
    <mergeCell ref="E4:E8"/>
    <mergeCell ref="F4:F8"/>
    <mergeCell ref="G4:K4"/>
    <mergeCell ref="L4:O4"/>
    <mergeCell ref="N5:N8"/>
    <mergeCell ref="U5:W5"/>
    <mergeCell ref="U6:U8"/>
    <mergeCell ref="V6:V8"/>
    <mergeCell ref="W6:W8"/>
    <mergeCell ref="U4:W4"/>
  </mergeCells>
  <phoneticPr fontId="1"/>
  <pageMargins left="0.23622047244094491" right="0.23622047244094491" top="0.74803149606299213" bottom="0.74803149606299213" header="0.31496062992125984" footer="0.31496062992125984"/>
  <pageSetup paperSize="9" scale="7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view="pageBreakPreview" zoomScaleNormal="100" zoomScaleSheetLayoutView="100" workbookViewId="0">
      <pane xSplit="3" ySplit="8" topLeftCell="D9" activePane="bottomRight" state="frozen"/>
      <selection sqref="A1:C1"/>
      <selection pane="topRight" sqref="A1:C1"/>
      <selection pane="bottomLeft" sqref="A1:C1"/>
      <selection pane="bottomRight"/>
    </sheetView>
  </sheetViews>
  <sheetFormatPr defaultRowHeight="13.5"/>
  <cols>
    <col min="1" max="1" width="9" style="63"/>
    <col min="2" max="2" width="2.875" style="63" bestFit="1" customWidth="1"/>
    <col min="3" max="6" width="9" style="63"/>
    <col min="7" max="7" width="9.25" style="63" bestFit="1" customWidth="1"/>
    <col min="8" max="9" width="9.125" style="63" bestFit="1" customWidth="1"/>
    <col min="10" max="10" width="9.125" style="114" bestFit="1" customWidth="1"/>
    <col min="11" max="11" width="9.125" style="114" customWidth="1"/>
    <col min="12" max="15" width="9.125" style="114" bestFit="1" customWidth="1"/>
    <col min="16" max="17" width="9.125" style="219" bestFit="1" customWidth="1"/>
    <col min="18" max="18" width="9.125" style="114" bestFit="1" customWidth="1"/>
    <col min="19" max="19" width="9.125" style="219" bestFit="1" customWidth="1"/>
    <col min="20" max="20" width="9.125" style="114" bestFit="1" customWidth="1"/>
    <col min="21" max="16384" width="9" style="114"/>
  </cols>
  <sheetData>
    <row r="1" spans="1:21" ht="14.25">
      <c r="A1" s="6"/>
      <c r="B1" s="6"/>
      <c r="C1" s="6"/>
      <c r="D1" s="60"/>
      <c r="E1" s="60"/>
      <c r="F1" s="60"/>
      <c r="G1" s="60"/>
      <c r="H1" s="60"/>
      <c r="I1" s="60"/>
      <c r="J1" s="117"/>
      <c r="K1" s="117"/>
      <c r="L1" s="117"/>
      <c r="M1" s="117"/>
      <c r="N1" s="117"/>
      <c r="O1" s="117"/>
      <c r="P1" s="62"/>
      <c r="Q1" s="62"/>
      <c r="R1" s="117"/>
      <c r="S1" s="62"/>
      <c r="T1" s="148"/>
    </row>
    <row r="2" spans="1:21" ht="14.25" thickBot="1">
      <c r="D2" s="60"/>
      <c r="E2" s="60"/>
      <c r="F2" s="60"/>
      <c r="G2" s="60"/>
      <c r="H2" s="60"/>
      <c r="I2" s="60"/>
      <c r="J2" s="117"/>
      <c r="K2" s="117"/>
      <c r="L2" s="117"/>
      <c r="M2" s="117"/>
      <c r="N2" s="117"/>
      <c r="O2" s="117"/>
      <c r="P2" s="62"/>
      <c r="Q2" s="62"/>
      <c r="R2" s="117"/>
      <c r="S2" s="62"/>
      <c r="T2" s="148"/>
    </row>
    <row r="3" spans="1:21" s="206" customFormat="1" ht="19.5" customHeight="1">
      <c r="A3" s="279" t="s">
        <v>7</v>
      </c>
      <c r="B3" s="279"/>
      <c r="C3" s="280"/>
      <c r="D3" s="292" t="s">
        <v>106</v>
      </c>
      <c r="E3" s="293"/>
      <c r="F3" s="293"/>
      <c r="G3" s="293"/>
      <c r="H3" s="293"/>
      <c r="I3" s="293"/>
      <c r="J3" s="294" t="s">
        <v>107</v>
      </c>
      <c r="K3" s="295"/>
      <c r="L3" s="295"/>
      <c r="M3" s="295"/>
      <c r="N3" s="295"/>
      <c r="O3" s="295"/>
      <c r="P3" s="295"/>
      <c r="Q3" s="295"/>
      <c r="R3" s="295"/>
      <c r="S3" s="295"/>
      <c r="T3" s="295"/>
      <c r="U3" s="205"/>
    </row>
    <row r="4" spans="1:21" s="206" customFormat="1" ht="12" customHeight="1">
      <c r="A4" s="281"/>
      <c r="B4" s="281"/>
      <c r="C4" s="282"/>
      <c r="D4" s="274" t="s">
        <v>108</v>
      </c>
      <c r="E4" s="274"/>
      <c r="F4" s="271"/>
      <c r="G4" s="274" t="s">
        <v>109</v>
      </c>
      <c r="H4" s="274"/>
      <c r="I4" s="271"/>
      <c r="J4" s="299" t="s">
        <v>110</v>
      </c>
      <c r="K4" s="300"/>
      <c r="L4" s="271" t="s">
        <v>111</v>
      </c>
      <c r="M4" s="273"/>
      <c r="N4" s="296" t="s">
        <v>112</v>
      </c>
      <c r="O4" s="297"/>
      <c r="P4" s="298"/>
      <c r="Q4" s="296" t="s">
        <v>113</v>
      </c>
      <c r="R4" s="297"/>
      <c r="S4" s="297"/>
      <c r="T4" s="297"/>
      <c r="U4" s="205"/>
    </row>
    <row r="5" spans="1:21" s="206" customFormat="1" ht="12" customHeight="1">
      <c r="A5" s="281"/>
      <c r="B5" s="281"/>
      <c r="C5" s="282"/>
      <c r="D5" s="274" t="s">
        <v>74</v>
      </c>
      <c r="E5" s="274" t="s">
        <v>23</v>
      </c>
      <c r="F5" s="271" t="s">
        <v>114</v>
      </c>
      <c r="G5" s="274" t="s">
        <v>74</v>
      </c>
      <c r="H5" s="274" t="s">
        <v>23</v>
      </c>
      <c r="I5" s="271" t="s">
        <v>114</v>
      </c>
      <c r="J5" s="275" t="s">
        <v>115</v>
      </c>
      <c r="K5" s="275" t="s">
        <v>155</v>
      </c>
      <c r="L5" s="275" t="s">
        <v>115</v>
      </c>
      <c r="M5" s="275" t="s">
        <v>116</v>
      </c>
      <c r="N5" s="274" t="s">
        <v>117</v>
      </c>
      <c r="O5" s="274" t="s">
        <v>118</v>
      </c>
      <c r="P5" s="274" t="s">
        <v>119</v>
      </c>
      <c r="Q5" s="274" t="s">
        <v>117</v>
      </c>
      <c r="R5" s="274" t="s">
        <v>120</v>
      </c>
      <c r="S5" s="274" t="s">
        <v>121</v>
      </c>
      <c r="T5" s="301" t="s">
        <v>122</v>
      </c>
      <c r="U5" s="205"/>
    </row>
    <row r="6" spans="1:21" s="206" customFormat="1" ht="12" customHeight="1">
      <c r="A6" s="283"/>
      <c r="B6" s="283"/>
      <c r="C6" s="284"/>
      <c r="D6" s="274"/>
      <c r="E6" s="274"/>
      <c r="F6" s="271"/>
      <c r="G6" s="274"/>
      <c r="H6" s="274"/>
      <c r="I6" s="271"/>
      <c r="J6" s="277"/>
      <c r="K6" s="277"/>
      <c r="L6" s="277"/>
      <c r="M6" s="277"/>
      <c r="N6" s="274"/>
      <c r="O6" s="274"/>
      <c r="P6" s="274"/>
      <c r="Q6" s="274"/>
      <c r="R6" s="274"/>
      <c r="S6" s="274"/>
      <c r="T6" s="302"/>
      <c r="U6" s="205"/>
    </row>
    <row r="7" spans="1:21" s="208" customFormat="1" ht="15" customHeight="1">
      <c r="A7" s="65"/>
      <c r="B7" s="65"/>
      <c r="C7" s="66"/>
      <c r="D7" s="67" t="s">
        <v>12</v>
      </c>
      <c r="E7" s="67" t="s">
        <v>32</v>
      </c>
      <c r="F7" s="69" t="s">
        <v>95</v>
      </c>
      <c r="G7" s="67" t="s">
        <v>12</v>
      </c>
      <c r="H7" s="67" t="s">
        <v>32</v>
      </c>
      <c r="I7" s="69" t="s">
        <v>95</v>
      </c>
      <c r="J7" s="67" t="s">
        <v>123</v>
      </c>
      <c r="K7" s="67" t="s">
        <v>154</v>
      </c>
      <c r="L7" s="67" t="s">
        <v>123</v>
      </c>
      <c r="M7" s="67" t="s">
        <v>32</v>
      </c>
      <c r="N7" s="67" t="s">
        <v>124</v>
      </c>
      <c r="O7" s="67" t="s">
        <v>32</v>
      </c>
      <c r="P7" s="67" t="s">
        <v>32</v>
      </c>
      <c r="Q7" s="67" t="s">
        <v>124</v>
      </c>
      <c r="R7" s="67" t="s">
        <v>32</v>
      </c>
      <c r="S7" s="67" t="s">
        <v>32</v>
      </c>
      <c r="T7" s="120" t="s">
        <v>33</v>
      </c>
      <c r="U7" s="207"/>
    </row>
    <row r="8" spans="1:21" s="23" customFormat="1" ht="27.75" customHeight="1">
      <c r="A8" s="243" t="s">
        <v>36</v>
      </c>
      <c r="B8" s="243"/>
      <c r="C8" s="255"/>
      <c r="D8" s="82">
        <v>28</v>
      </c>
      <c r="E8" s="82">
        <v>115</v>
      </c>
      <c r="F8" s="121">
        <v>2629</v>
      </c>
      <c r="G8" s="82">
        <v>198</v>
      </c>
      <c r="H8" s="82">
        <v>1046</v>
      </c>
      <c r="I8" s="121">
        <v>14828</v>
      </c>
      <c r="J8" s="82">
        <v>1</v>
      </c>
      <c r="K8" s="71">
        <v>109</v>
      </c>
      <c r="L8" s="209" t="s">
        <v>125</v>
      </c>
      <c r="M8" s="209" t="s">
        <v>125</v>
      </c>
      <c r="N8" s="81">
        <v>2</v>
      </c>
      <c r="O8" s="82">
        <v>575</v>
      </c>
      <c r="P8" s="71">
        <f>O8/N8</f>
        <v>287.5</v>
      </c>
      <c r="Q8" s="82">
        <v>2</v>
      </c>
      <c r="R8" s="82">
        <v>455</v>
      </c>
      <c r="S8" s="71">
        <f>R8/Q8</f>
        <v>227.5</v>
      </c>
      <c r="T8" s="210">
        <v>100</v>
      </c>
      <c r="U8" s="211"/>
    </row>
    <row r="9" spans="1:21" s="23" customFormat="1" ht="27.75" customHeight="1">
      <c r="A9" s="303" t="s">
        <v>37</v>
      </c>
      <c r="B9" s="249" t="s">
        <v>38</v>
      </c>
      <c r="C9" s="250"/>
      <c r="D9" s="90">
        <v>22</v>
      </c>
      <c r="E9" s="90">
        <v>63</v>
      </c>
      <c r="F9" s="122">
        <v>1824</v>
      </c>
      <c r="G9" s="90">
        <v>218</v>
      </c>
      <c r="H9" s="90">
        <v>964</v>
      </c>
      <c r="I9" s="122">
        <v>15811</v>
      </c>
      <c r="J9" s="212" t="s">
        <v>125</v>
      </c>
      <c r="K9" s="212" t="s">
        <v>125</v>
      </c>
      <c r="L9" s="90">
        <v>2</v>
      </c>
      <c r="M9" s="90">
        <v>37</v>
      </c>
      <c r="N9" s="92">
        <v>7</v>
      </c>
      <c r="O9" s="90">
        <v>544</v>
      </c>
      <c r="P9" s="82">
        <f t="shared" ref="P9:P26" si="0">O9/N9</f>
        <v>77.714285714285708</v>
      </c>
      <c r="Q9" s="90">
        <v>4</v>
      </c>
      <c r="R9" s="90">
        <v>317</v>
      </c>
      <c r="S9" s="82">
        <f t="shared" ref="S9:S26" si="1">R9/Q9</f>
        <v>79.25</v>
      </c>
      <c r="T9" s="213">
        <v>100</v>
      </c>
      <c r="U9" s="211"/>
    </row>
    <row r="10" spans="1:21" s="23" customFormat="1" ht="27.75" customHeight="1">
      <c r="A10" s="304"/>
      <c r="B10" s="251" t="s">
        <v>39</v>
      </c>
      <c r="C10" s="252"/>
      <c r="D10" s="82">
        <v>22</v>
      </c>
      <c r="E10" s="82">
        <v>105</v>
      </c>
      <c r="F10" s="121">
        <v>1660</v>
      </c>
      <c r="G10" s="82">
        <v>206</v>
      </c>
      <c r="H10" s="82">
        <v>934</v>
      </c>
      <c r="I10" s="121">
        <v>17585</v>
      </c>
      <c r="J10" s="209" t="s">
        <v>125</v>
      </c>
      <c r="K10" s="209" t="s">
        <v>125</v>
      </c>
      <c r="L10" s="82">
        <v>2</v>
      </c>
      <c r="M10" s="82">
        <v>275</v>
      </c>
      <c r="N10" s="81">
        <v>2</v>
      </c>
      <c r="O10" s="82">
        <v>660</v>
      </c>
      <c r="P10" s="82">
        <f t="shared" si="0"/>
        <v>330</v>
      </c>
      <c r="Q10" s="82">
        <v>1</v>
      </c>
      <c r="R10" s="82">
        <v>337</v>
      </c>
      <c r="S10" s="82">
        <f t="shared" si="1"/>
        <v>337</v>
      </c>
      <c r="T10" s="210">
        <v>100</v>
      </c>
      <c r="U10" s="211"/>
    </row>
    <row r="11" spans="1:21" s="23" customFormat="1" ht="24.95" customHeight="1">
      <c r="A11" s="304"/>
      <c r="B11" s="253" t="s">
        <v>40</v>
      </c>
      <c r="C11" s="245"/>
      <c r="D11" s="82">
        <v>22</v>
      </c>
      <c r="E11" s="82">
        <v>119</v>
      </c>
      <c r="F11" s="121">
        <v>5943</v>
      </c>
      <c r="G11" s="82">
        <v>117</v>
      </c>
      <c r="H11" s="82">
        <v>771</v>
      </c>
      <c r="I11" s="121">
        <v>16109</v>
      </c>
      <c r="J11" s="82">
        <v>2</v>
      </c>
      <c r="K11" s="82">
        <v>232</v>
      </c>
      <c r="L11" s="82">
        <v>4</v>
      </c>
      <c r="M11" s="82">
        <v>195</v>
      </c>
      <c r="N11" s="81">
        <v>4</v>
      </c>
      <c r="O11" s="82">
        <v>874</v>
      </c>
      <c r="P11" s="82">
        <f t="shared" si="0"/>
        <v>218.5</v>
      </c>
      <c r="Q11" s="82">
        <v>1</v>
      </c>
      <c r="R11" s="82">
        <v>481</v>
      </c>
      <c r="S11" s="82">
        <f t="shared" si="1"/>
        <v>481</v>
      </c>
      <c r="T11" s="210">
        <v>96.4</v>
      </c>
      <c r="U11" s="211"/>
    </row>
    <row r="12" spans="1:21" s="23" customFormat="1" ht="24.95" customHeight="1">
      <c r="A12" s="305"/>
      <c r="B12" s="254" t="s">
        <v>41</v>
      </c>
      <c r="C12" s="255"/>
      <c r="D12" s="71">
        <v>20</v>
      </c>
      <c r="E12" s="71">
        <v>90</v>
      </c>
      <c r="F12" s="123">
        <v>1944</v>
      </c>
      <c r="G12" s="71">
        <v>112</v>
      </c>
      <c r="H12" s="71">
        <v>536</v>
      </c>
      <c r="I12" s="123">
        <v>7957</v>
      </c>
      <c r="J12" s="71">
        <v>1</v>
      </c>
      <c r="K12" s="71">
        <v>110</v>
      </c>
      <c r="L12" s="71">
        <v>2</v>
      </c>
      <c r="M12" s="71">
        <v>105</v>
      </c>
      <c r="N12" s="74">
        <v>6</v>
      </c>
      <c r="O12" s="71">
        <v>778</v>
      </c>
      <c r="P12" s="71">
        <f t="shared" si="0"/>
        <v>129.66666666666666</v>
      </c>
      <c r="Q12" s="71">
        <v>2</v>
      </c>
      <c r="R12" s="71">
        <v>409</v>
      </c>
      <c r="S12" s="71">
        <f t="shared" si="1"/>
        <v>204.5</v>
      </c>
      <c r="T12" s="214">
        <v>96.6</v>
      </c>
      <c r="U12" s="211"/>
    </row>
    <row r="13" spans="1:21" s="23" customFormat="1" ht="24.95" customHeight="1">
      <c r="A13" s="261" t="s">
        <v>126</v>
      </c>
      <c r="B13" s="258" t="s">
        <v>43</v>
      </c>
      <c r="C13" s="172" t="s">
        <v>44</v>
      </c>
      <c r="D13" s="90">
        <v>8</v>
      </c>
      <c r="E13" s="90">
        <v>28</v>
      </c>
      <c r="F13" s="122">
        <v>918</v>
      </c>
      <c r="G13" s="90">
        <v>47</v>
      </c>
      <c r="H13" s="90">
        <v>225</v>
      </c>
      <c r="I13" s="122">
        <v>5337</v>
      </c>
      <c r="J13" s="26">
        <v>1</v>
      </c>
      <c r="K13" s="82">
        <v>203</v>
      </c>
      <c r="L13" s="209" t="s">
        <v>125</v>
      </c>
      <c r="M13" s="209" t="s">
        <v>125</v>
      </c>
      <c r="N13" s="92">
        <v>2</v>
      </c>
      <c r="O13" s="90">
        <v>296</v>
      </c>
      <c r="P13" s="82">
        <f t="shared" si="0"/>
        <v>148</v>
      </c>
      <c r="Q13" s="90">
        <v>1</v>
      </c>
      <c r="R13" s="90">
        <v>181</v>
      </c>
      <c r="S13" s="82">
        <f t="shared" si="1"/>
        <v>181</v>
      </c>
      <c r="T13" s="213">
        <v>98.1</v>
      </c>
      <c r="U13" s="211"/>
    </row>
    <row r="14" spans="1:21" s="23" customFormat="1" ht="24.95" customHeight="1">
      <c r="A14" s="262"/>
      <c r="B14" s="259"/>
      <c r="C14" s="171" t="s">
        <v>45</v>
      </c>
      <c r="D14" s="82">
        <v>2</v>
      </c>
      <c r="E14" s="82">
        <v>10</v>
      </c>
      <c r="F14" s="124" t="s">
        <v>127</v>
      </c>
      <c r="G14" s="82">
        <v>46</v>
      </c>
      <c r="H14" s="82">
        <v>170</v>
      </c>
      <c r="I14" s="124" t="s">
        <v>127</v>
      </c>
      <c r="J14" s="26">
        <v>1</v>
      </c>
      <c r="K14" s="82">
        <v>124</v>
      </c>
      <c r="L14" s="209" t="s">
        <v>125</v>
      </c>
      <c r="M14" s="209" t="s">
        <v>125</v>
      </c>
      <c r="N14" s="81">
        <v>2</v>
      </c>
      <c r="O14" s="82">
        <v>268</v>
      </c>
      <c r="P14" s="82">
        <f t="shared" si="0"/>
        <v>134</v>
      </c>
      <c r="Q14" s="82">
        <v>1</v>
      </c>
      <c r="R14" s="82">
        <v>133</v>
      </c>
      <c r="S14" s="82">
        <f t="shared" si="1"/>
        <v>133</v>
      </c>
      <c r="T14" s="210">
        <v>100</v>
      </c>
      <c r="U14" s="211"/>
    </row>
    <row r="15" spans="1:21" s="23" customFormat="1" ht="24.95" customHeight="1">
      <c r="A15" s="262"/>
      <c r="B15" s="259"/>
      <c r="C15" s="171" t="s">
        <v>46</v>
      </c>
      <c r="D15" s="82">
        <v>3</v>
      </c>
      <c r="E15" s="82">
        <v>4</v>
      </c>
      <c r="F15" s="121">
        <v>414</v>
      </c>
      <c r="G15" s="82">
        <v>50</v>
      </c>
      <c r="H15" s="82">
        <v>190</v>
      </c>
      <c r="I15" s="121">
        <v>2657</v>
      </c>
      <c r="J15" s="209" t="s">
        <v>125</v>
      </c>
      <c r="K15" s="209" t="s">
        <v>125</v>
      </c>
      <c r="L15" s="82">
        <v>1</v>
      </c>
      <c r="M15" s="82">
        <v>100</v>
      </c>
      <c r="N15" s="81">
        <v>1</v>
      </c>
      <c r="O15" s="82">
        <v>300</v>
      </c>
      <c r="P15" s="82">
        <f t="shared" si="0"/>
        <v>300</v>
      </c>
      <c r="Q15" s="82">
        <v>1</v>
      </c>
      <c r="R15" s="82">
        <v>157</v>
      </c>
      <c r="S15" s="82">
        <f t="shared" si="1"/>
        <v>157</v>
      </c>
      <c r="T15" s="210">
        <v>100</v>
      </c>
      <c r="U15" s="211"/>
    </row>
    <row r="16" spans="1:21" s="23" customFormat="1" ht="24.95" customHeight="1">
      <c r="A16" s="262"/>
      <c r="B16" s="260"/>
      <c r="C16" s="173" t="s">
        <v>47</v>
      </c>
      <c r="D16" s="71">
        <v>8</v>
      </c>
      <c r="E16" s="71">
        <v>23</v>
      </c>
      <c r="F16" s="123">
        <v>317</v>
      </c>
      <c r="G16" s="71">
        <v>51</v>
      </c>
      <c r="H16" s="71">
        <v>198</v>
      </c>
      <c r="I16" s="123">
        <v>2353</v>
      </c>
      <c r="J16" s="71">
        <v>1</v>
      </c>
      <c r="K16" s="82">
        <v>92</v>
      </c>
      <c r="L16" s="209" t="s">
        <v>125</v>
      </c>
      <c r="M16" s="209" t="s">
        <v>125</v>
      </c>
      <c r="N16" s="74">
        <v>1</v>
      </c>
      <c r="O16" s="71">
        <v>205</v>
      </c>
      <c r="P16" s="71">
        <f t="shared" si="0"/>
        <v>205</v>
      </c>
      <c r="Q16" s="71">
        <v>1</v>
      </c>
      <c r="R16" s="71">
        <v>126</v>
      </c>
      <c r="S16" s="71">
        <f t="shared" si="1"/>
        <v>126</v>
      </c>
      <c r="T16" s="214">
        <v>100</v>
      </c>
      <c r="U16" s="211"/>
    </row>
    <row r="17" spans="1:21" s="23" customFormat="1" ht="24.95" customHeight="1">
      <c r="A17" s="262"/>
      <c r="B17" s="258" t="s">
        <v>48</v>
      </c>
      <c r="C17" s="171" t="s">
        <v>49</v>
      </c>
      <c r="D17" s="90">
        <v>25</v>
      </c>
      <c r="E17" s="90">
        <v>93</v>
      </c>
      <c r="F17" s="122">
        <v>2377</v>
      </c>
      <c r="G17" s="90">
        <v>147</v>
      </c>
      <c r="H17" s="90">
        <v>847</v>
      </c>
      <c r="I17" s="122">
        <v>18233</v>
      </c>
      <c r="J17" s="212" t="s">
        <v>125</v>
      </c>
      <c r="K17" s="212" t="s">
        <v>125</v>
      </c>
      <c r="L17" s="90">
        <v>3</v>
      </c>
      <c r="M17" s="90">
        <v>253</v>
      </c>
      <c r="N17" s="92">
        <v>4</v>
      </c>
      <c r="O17" s="90">
        <v>697</v>
      </c>
      <c r="P17" s="82">
        <f t="shared" si="0"/>
        <v>174.25</v>
      </c>
      <c r="Q17" s="90">
        <v>1</v>
      </c>
      <c r="R17" s="90">
        <v>364</v>
      </c>
      <c r="S17" s="82">
        <f t="shared" si="1"/>
        <v>364</v>
      </c>
      <c r="T17" s="213">
        <v>100</v>
      </c>
      <c r="U17" s="211"/>
    </row>
    <row r="18" spans="1:21" s="23" customFormat="1" ht="24.95" customHeight="1">
      <c r="A18" s="262"/>
      <c r="B18" s="259"/>
      <c r="C18" s="171" t="s">
        <v>50</v>
      </c>
      <c r="D18" s="82">
        <v>2</v>
      </c>
      <c r="E18" s="82">
        <v>5</v>
      </c>
      <c r="F18" s="124" t="s">
        <v>127</v>
      </c>
      <c r="G18" s="82">
        <v>69</v>
      </c>
      <c r="H18" s="82">
        <v>306</v>
      </c>
      <c r="I18" s="124" t="s">
        <v>127</v>
      </c>
      <c r="J18" s="209" t="s">
        <v>125</v>
      </c>
      <c r="K18" s="209" t="s">
        <v>125</v>
      </c>
      <c r="L18" s="82">
        <v>1</v>
      </c>
      <c r="M18" s="82">
        <v>104</v>
      </c>
      <c r="N18" s="81">
        <v>1</v>
      </c>
      <c r="O18" s="82">
        <v>276</v>
      </c>
      <c r="P18" s="82">
        <f t="shared" si="0"/>
        <v>276</v>
      </c>
      <c r="Q18" s="82">
        <v>1</v>
      </c>
      <c r="R18" s="82">
        <v>119</v>
      </c>
      <c r="S18" s="82">
        <f t="shared" si="1"/>
        <v>119</v>
      </c>
      <c r="T18" s="210">
        <v>97.4</v>
      </c>
      <c r="U18" s="211"/>
    </row>
    <row r="19" spans="1:21" s="23" customFormat="1" ht="24.95" customHeight="1">
      <c r="A19" s="262"/>
      <c r="B19" s="259"/>
      <c r="C19" s="171" t="s">
        <v>51</v>
      </c>
      <c r="D19" s="82">
        <v>17</v>
      </c>
      <c r="E19" s="82">
        <v>120</v>
      </c>
      <c r="F19" s="121">
        <v>6247</v>
      </c>
      <c r="G19" s="82">
        <v>123</v>
      </c>
      <c r="H19" s="82">
        <v>461</v>
      </c>
      <c r="I19" s="121">
        <v>5862</v>
      </c>
      <c r="J19" s="209" t="s">
        <v>125</v>
      </c>
      <c r="K19" s="209" t="s">
        <v>125</v>
      </c>
      <c r="L19" s="82">
        <v>2</v>
      </c>
      <c r="M19" s="82">
        <v>144</v>
      </c>
      <c r="N19" s="81">
        <v>2</v>
      </c>
      <c r="O19" s="82">
        <v>365</v>
      </c>
      <c r="P19" s="82">
        <f t="shared" si="0"/>
        <v>182.5</v>
      </c>
      <c r="Q19" s="82">
        <v>1</v>
      </c>
      <c r="R19" s="82">
        <v>194</v>
      </c>
      <c r="S19" s="82">
        <f t="shared" si="1"/>
        <v>194</v>
      </c>
      <c r="T19" s="210">
        <v>100</v>
      </c>
      <c r="U19" s="211"/>
    </row>
    <row r="20" spans="1:21" s="23" customFormat="1" ht="24.95" customHeight="1">
      <c r="A20" s="262"/>
      <c r="B20" s="260"/>
      <c r="C20" s="173" t="s">
        <v>52</v>
      </c>
      <c r="D20" s="71">
        <v>1</v>
      </c>
      <c r="E20" s="71">
        <v>3</v>
      </c>
      <c r="F20" s="125" t="s">
        <v>127</v>
      </c>
      <c r="G20" s="71">
        <v>31</v>
      </c>
      <c r="H20" s="71">
        <v>80</v>
      </c>
      <c r="I20" s="125" t="s">
        <v>127</v>
      </c>
      <c r="J20" s="18">
        <v>1</v>
      </c>
      <c r="K20" s="71">
        <v>72</v>
      </c>
      <c r="L20" s="215" t="s">
        <v>125</v>
      </c>
      <c r="M20" s="215" t="s">
        <v>125</v>
      </c>
      <c r="N20" s="74">
        <v>1</v>
      </c>
      <c r="O20" s="71">
        <v>127</v>
      </c>
      <c r="P20" s="71">
        <f t="shared" si="0"/>
        <v>127</v>
      </c>
      <c r="Q20" s="71">
        <v>1</v>
      </c>
      <c r="R20" s="71">
        <v>80</v>
      </c>
      <c r="S20" s="71">
        <f t="shared" si="1"/>
        <v>80</v>
      </c>
      <c r="T20" s="214">
        <v>96.2</v>
      </c>
      <c r="U20" s="211"/>
    </row>
    <row r="21" spans="1:21" s="23" customFormat="1" ht="24.95" customHeight="1">
      <c r="A21" s="262"/>
      <c r="B21" s="258" t="s">
        <v>53</v>
      </c>
      <c r="C21" s="171" t="s">
        <v>54</v>
      </c>
      <c r="D21" s="82">
        <v>24</v>
      </c>
      <c r="E21" s="82">
        <v>104</v>
      </c>
      <c r="F21" s="121">
        <v>13531</v>
      </c>
      <c r="G21" s="82">
        <v>84</v>
      </c>
      <c r="H21" s="82">
        <v>649</v>
      </c>
      <c r="I21" s="121">
        <v>21330</v>
      </c>
      <c r="J21" s="209" t="s">
        <v>125</v>
      </c>
      <c r="K21" s="209" t="s">
        <v>125</v>
      </c>
      <c r="L21" s="82">
        <v>2</v>
      </c>
      <c r="M21" s="82">
        <v>161</v>
      </c>
      <c r="N21" s="81">
        <v>5</v>
      </c>
      <c r="O21" s="82">
        <v>1145</v>
      </c>
      <c r="P21" s="82">
        <f t="shared" si="0"/>
        <v>229</v>
      </c>
      <c r="Q21" s="82">
        <v>3</v>
      </c>
      <c r="R21" s="82">
        <v>558</v>
      </c>
      <c r="S21" s="82">
        <f t="shared" si="1"/>
        <v>186</v>
      </c>
      <c r="T21" s="210">
        <v>97.7</v>
      </c>
      <c r="U21" s="211"/>
    </row>
    <row r="22" spans="1:21" s="23" customFormat="1" ht="24.95" customHeight="1">
      <c r="A22" s="262"/>
      <c r="B22" s="259"/>
      <c r="C22" s="171" t="s">
        <v>55</v>
      </c>
      <c r="D22" s="82">
        <v>11</v>
      </c>
      <c r="E22" s="82">
        <v>86</v>
      </c>
      <c r="F22" s="121">
        <v>6190</v>
      </c>
      <c r="G22" s="82">
        <v>39</v>
      </c>
      <c r="H22" s="82">
        <v>193</v>
      </c>
      <c r="I22" s="121">
        <v>3343</v>
      </c>
      <c r="J22" s="209" t="s">
        <v>125</v>
      </c>
      <c r="K22" s="209" t="s">
        <v>125</v>
      </c>
      <c r="L22" s="82">
        <v>1</v>
      </c>
      <c r="M22" s="82">
        <v>129</v>
      </c>
      <c r="N22" s="81">
        <v>2</v>
      </c>
      <c r="O22" s="82">
        <v>338</v>
      </c>
      <c r="P22" s="82">
        <f t="shared" si="0"/>
        <v>169</v>
      </c>
      <c r="Q22" s="82">
        <v>1</v>
      </c>
      <c r="R22" s="82">
        <v>196</v>
      </c>
      <c r="S22" s="82">
        <f t="shared" si="1"/>
        <v>196</v>
      </c>
      <c r="T22" s="210">
        <v>100</v>
      </c>
      <c r="U22" s="211"/>
    </row>
    <row r="23" spans="1:21" s="23" customFormat="1" ht="24.95" customHeight="1">
      <c r="A23" s="262"/>
      <c r="B23" s="291"/>
      <c r="C23" s="171" t="s">
        <v>56</v>
      </c>
      <c r="D23" s="82">
        <v>4</v>
      </c>
      <c r="E23" s="82">
        <v>36</v>
      </c>
      <c r="F23" s="121">
        <v>1011</v>
      </c>
      <c r="G23" s="82">
        <v>22</v>
      </c>
      <c r="H23" s="82">
        <v>95</v>
      </c>
      <c r="I23" s="121">
        <v>1150</v>
      </c>
      <c r="J23" s="209" t="s">
        <v>125</v>
      </c>
      <c r="K23" s="209" t="s">
        <v>125</v>
      </c>
      <c r="L23" s="82">
        <v>1</v>
      </c>
      <c r="M23" s="82">
        <v>119</v>
      </c>
      <c r="N23" s="81">
        <v>2</v>
      </c>
      <c r="O23" s="82">
        <v>275</v>
      </c>
      <c r="P23" s="71">
        <f t="shared" si="0"/>
        <v>137.5</v>
      </c>
      <c r="Q23" s="82">
        <v>1</v>
      </c>
      <c r="R23" s="82">
        <v>131</v>
      </c>
      <c r="S23" s="71">
        <f t="shared" si="1"/>
        <v>131</v>
      </c>
      <c r="T23" s="210">
        <v>100</v>
      </c>
      <c r="U23" s="211"/>
    </row>
    <row r="24" spans="1:21" s="217" customFormat="1" ht="15.75" customHeight="1">
      <c r="A24" s="261" t="s">
        <v>57</v>
      </c>
      <c r="B24" s="126"/>
      <c r="C24" s="41"/>
      <c r="D24" s="47" t="s">
        <v>62</v>
      </c>
      <c r="E24" s="48" t="s">
        <v>59</v>
      </c>
      <c r="F24" s="127" t="s">
        <v>128</v>
      </c>
      <c r="G24" s="47" t="s">
        <v>62</v>
      </c>
      <c r="H24" s="48" t="s">
        <v>59</v>
      </c>
      <c r="I24" s="127" t="s">
        <v>128</v>
      </c>
      <c r="J24" s="43"/>
      <c r="K24" s="43" t="s">
        <v>59</v>
      </c>
      <c r="L24" s="43"/>
      <c r="M24" s="43" t="s">
        <v>59</v>
      </c>
      <c r="N24" s="48"/>
      <c r="O24" s="48" t="s">
        <v>129</v>
      </c>
      <c r="P24" s="82"/>
      <c r="Q24" s="48"/>
      <c r="R24" s="48" t="s">
        <v>59</v>
      </c>
      <c r="S24" s="82"/>
      <c r="T24" s="167"/>
      <c r="U24" s="216"/>
    </row>
    <row r="25" spans="1:21" s="23" customFormat="1" ht="24.95" customHeight="1">
      <c r="A25" s="262"/>
      <c r="B25" s="307" t="s">
        <v>63</v>
      </c>
      <c r="C25" s="308"/>
      <c r="D25" s="100">
        <v>263883</v>
      </c>
      <c r="E25" s="100">
        <v>2758769</v>
      </c>
      <c r="F25" s="128">
        <v>356651649</v>
      </c>
      <c r="G25" s="100">
        <v>775196</v>
      </c>
      <c r="H25" s="100">
        <v>5810925</v>
      </c>
      <c r="I25" s="128">
        <v>122176725</v>
      </c>
      <c r="J25" s="82">
        <v>6657</v>
      </c>
      <c r="K25" s="100">
        <v>821411</v>
      </c>
      <c r="L25" s="82">
        <v>9111</v>
      </c>
      <c r="M25" s="100">
        <v>923295</v>
      </c>
      <c r="N25" s="81">
        <v>19161</v>
      </c>
      <c r="O25" s="100">
        <v>6151305</v>
      </c>
      <c r="P25" s="82">
        <f t="shared" si="0"/>
        <v>321.03256614999219</v>
      </c>
      <c r="Q25" s="82">
        <v>10012</v>
      </c>
      <c r="R25" s="100">
        <v>3205220</v>
      </c>
      <c r="S25" s="82">
        <f t="shared" si="1"/>
        <v>320.13783459848185</v>
      </c>
      <c r="T25" s="210">
        <v>98.8</v>
      </c>
      <c r="U25" s="211"/>
    </row>
    <row r="26" spans="1:21" s="23" customFormat="1" ht="24.95" customHeight="1">
      <c r="A26" s="263"/>
      <c r="B26" s="309" t="s">
        <v>64</v>
      </c>
      <c r="C26" s="310"/>
      <c r="D26" s="104">
        <v>3783</v>
      </c>
      <c r="E26" s="104">
        <v>29772</v>
      </c>
      <c r="F26" s="129">
        <v>2257206</v>
      </c>
      <c r="G26" s="104">
        <v>13816</v>
      </c>
      <c r="H26" s="104">
        <v>87493</v>
      </c>
      <c r="I26" s="129">
        <v>1941425</v>
      </c>
      <c r="J26" s="71">
        <v>100</v>
      </c>
      <c r="K26" s="104">
        <v>12880</v>
      </c>
      <c r="L26" s="71">
        <v>218</v>
      </c>
      <c r="M26" s="104">
        <v>14936</v>
      </c>
      <c r="N26" s="74">
        <v>397</v>
      </c>
      <c r="O26" s="104">
        <v>84671</v>
      </c>
      <c r="P26" s="71">
        <f t="shared" si="0"/>
        <v>213.27707808564233</v>
      </c>
      <c r="Q26" s="71">
        <v>214</v>
      </c>
      <c r="R26" s="104">
        <v>45065</v>
      </c>
      <c r="S26" s="71">
        <f t="shared" si="1"/>
        <v>210.5841121495327</v>
      </c>
      <c r="T26" s="214">
        <v>98.2</v>
      </c>
      <c r="U26" s="211"/>
    </row>
    <row r="27" spans="1:21" s="23" customFormat="1" ht="33.75" customHeight="1" thickBot="1">
      <c r="A27" s="174" t="s">
        <v>65</v>
      </c>
      <c r="B27" s="174"/>
      <c r="C27" s="175"/>
      <c r="D27" s="108" t="s">
        <v>130</v>
      </c>
      <c r="E27" s="109"/>
      <c r="F27" s="109"/>
      <c r="G27" s="109"/>
      <c r="H27" s="109"/>
      <c r="I27" s="109"/>
      <c r="J27" s="170" t="s">
        <v>160</v>
      </c>
      <c r="K27" s="109"/>
      <c r="L27" s="218"/>
      <c r="M27" s="130"/>
      <c r="N27" s="130"/>
      <c r="O27" s="130"/>
      <c r="P27" s="109"/>
      <c r="Q27" s="109"/>
      <c r="R27" s="130"/>
      <c r="S27" s="109"/>
      <c r="T27" s="131"/>
      <c r="U27" s="211"/>
    </row>
    <row r="28" spans="1:21">
      <c r="D28" s="306"/>
      <c r="E28" s="306"/>
      <c r="F28" s="306"/>
      <c r="G28" s="306"/>
      <c r="H28" s="306"/>
      <c r="I28" s="306"/>
      <c r="J28" s="117"/>
      <c r="K28" s="117"/>
      <c r="L28" s="117"/>
      <c r="M28" s="117"/>
      <c r="N28" s="117"/>
      <c r="O28" s="117"/>
      <c r="P28" s="62"/>
      <c r="Q28" s="62"/>
      <c r="R28" s="117"/>
      <c r="S28" s="62"/>
      <c r="T28" s="148"/>
    </row>
  </sheetData>
  <mergeCells count="40">
    <mergeCell ref="D28:I28"/>
    <mergeCell ref="A13:A23"/>
    <mergeCell ref="B13:B16"/>
    <mergeCell ref="B17:B20"/>
    <mergeCell ref="B21:B23"/>
    <mergeCell ref="A24:A26"/>
    <mergeCell ref="B25:C25"/>
    <mergeCell ref="B26:C26"/>
    <mergeCell ref="S5:S6"/>
    <mergeCell ref="T5:T6"/>
    <mergeCell ref="A8:C8"/>
    <mergeCell ref="A9:A12"/>
    <mergeCell ref="B9:C9"/>
    <mergeCell ref="B10:C10"/>
    <mergeCell ref="B11:C11"/>
    <mergeCell ref="B12:C12"/>
    <mergeCell ref="M5:M6"/>
    <mergeCell ref="N5:N6"/>
    <mergeCell ref="O5:O6"/>
    <mergeCell ref="P5:P6"/>
    <mergeCell ref="Q5:Q6"/>
    <mergeCell ref="R5:R6"/>
    <mergeCell ref="F5:F6"/>
    <mergeCell ref="G5:G6"/>
    <mergeCell ref="H5:H6"/>
    <mergeCell ref="I5:I6"/>
    <mergeCell ref="J5:J6"/>
    <mergeCell ref="L5:L6"/>
    <mergeCell ref="A3:C6"/>
    <mergeCell ref="D3:I3"/>
    <mergeCell ref="J3:T3"/>
    <mergeCell ref="D4:F4"/>
    <mergeCell ref="G4:I4"/>
    <mergeCell ref="L4:M4"/>
    <mergeCell ref="N4:P4"/>
    <mergeCell ref="Q4:T4"/>
    <mergeCell ref="D5:D6"/>
    <mergeCell ref="E5:E6"/>
    <mergeCell ref="J4:K4"/>
    <mergeCell ref="K5:K6"/>
  </mergeCells>
  <phoneticPr fontId="1"/>
  <pageMargins left="0.23622047244094491" right="0.23622047244094491" top="0.74803149606299213" bottom="0.74803149606299213" header="0.31496062992125984" footer="0.31496062992125984"/>
  <pageSetup paperSize="9" scale="83"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view="pageBreakPreview" zoomScaleNormal="100" zoomScaleSheetLayoutView="100" workbookViewId="0">
      <pane xSplit="3" ySplit="9" topLeftCell="D10" activePane="bottomRight" state="frozen"/>
      <selection sqref="A1:C1"/>
      <selection pane="topRight" sqref="A1:C1"/>
      <selection pane="bottomLeft" sqref="A1:C1"/>
      <selection pane="bottomRight"/>
    </sheetView>
  </sheetViews>
  <sheetFormatPr defaultRowHeight="13.5"/>
  <cols>
    <col min="1" max="3" width="9" style="63"/>
    <col min="4" max="4" width="9.625" style="114" customWidth="1"/>
    <col min="5" max="8" width="9.125" style="114" bestFit="1" customWidth="1"/>
    <col min="9" max="10" width="9" style="114"/>
    <col min="11" max="12" width="10.625" style="114" bestFit="1" customWidth="1"/>
    <col min="13" max="13" width="9.125" style="114" bestFit="1" customWidth="1"/>
    <col min="14" max="16384" width="9" style="114"/>
  </cols>
  <sheetData>
    <row r="1" spans="1:13" ht="14.25">
      <c r="A1" s="6"/>
      <c r="B1" s="6"/>
      <c r="C1" s="6"/>
      <c r="D1" s="62"/>
      <c r="E1" s="132"/>
      <c r="F1" s="132"/>
      <c r="G1" s="132"/>
      <c r="H1" s="132"/>
      <c r="I1" s="62"/>
      <c r="J1" s="62"/>
      <c r="K1" s="117"/>
      <c r="L1" s="117"/>
      <c r="M1" s="176"/>
    </row>
    <row r="2" spans="1:13" s="63" customFormat="1" ht="14.25" thickBot="1">
      <c r="D2" s="62"/>
      <c r="E2" s="132"/>
      <c r="F2" s="132"/>
      <c r="G2" s="132"/>
      <c r="H2" s="132"/>
      <c r="I2" s="62"/>
      <c r="J2" s="62"/>
      <c r="K2" s="62"/>
      <c r="L2" s="62"/>
      <c r="M2" s="177"/>
    </row>
    <row r="3" spans="1:13" s="64" customFormat="1" ht="19.5" customHeight="1">
      <c r="A3" s="279" t="s">
        <v>7</v>
      </c>
      <c r="B3" s="279"/>
      <c r="C3" s="280"/>
      <c r="D3" s="286" t="s">
        <v>131</v>
      </c>
      <c r="E3" s="286"/>
      <c r="F3" s="286"/>
      <c r="G3" s="286"/>
      <c r="H3" s="286"/>
      <c r="I3" s="286"/>
      <c r="J3" s="286"/>
      <c r="K3" s="286" t="s">
        <v>132</v>
      </c>
      <c r="L3" s="286"/>
      <c r="M3" s="264"/>
    </row>
    <row r="4" spans="1:13" s="64" customFormat="1" ht="12" customHeight="1">
      <c r="A4" s="281"/>
      <c r="B4" s="281"/>
      <c r="C4" s="282"/>
      <c r="D4" s="274" t="s">
        <v>133</v>
      </c>
      <c r="E4" s="274"/>
      <c r="F4" s="274"/>
      <c r="G4" s="274"/>
      <c r="H4" s="274"/>
      <c r="I4" s="274" t="s">
        <v>134</v>
      </c>
      <c r="J4" s="274"/>
      <c r="K4" s="274" t="s">
        <v>135</v>
      </c>
      <c r="L4" s="274"/>
      <c r="M4" s="311" t="s">
        <v>136</v>
      </c>
    </row>
    <row r="5" spans="1:13" s="64" customFormat="1" ht="12" customHeight="1">
      <c r="A5" s="281"/>
      <c r="B5" s="281"/>
      <c r="C5" s="282"/>
      <c r="D5" s="274" t="s">
        <v>83</v>
      </c>
      <c r="E5" s="312" t="s">
        <v>137</v>
      </c>
      <c r="F5" s="312"/>
      <c r="G5" s="312"/>
      <c r="H5" s="312"/>
      <c r="I5" s="274" t="s">
        <v>83</v>
      </c>
      <c r="J5" s="313" t="s">
        <v>138</v>
      </c>
      <c r="K5" s="274" t="s">
        <v>139</v>
      </c>
      <c r="L5" s="274" t="s">
        <v>140</v>
      </c>
      <c r="M5" s="311"/>
    </row>
    <row r="6" spans="1:13" s="64" customFormat="1" ht="12" customHeight="1">
      <c r="A6" s="281"/>
      <c r="B6" s="281"/>
      <c r="C6" s="282"/>
      <c r="D6" s="274"/>
      <c r="E6" s="312" t="s">
        <v>141</v>
      </c>
      <c r="F6" s="312" t="s">
        <v>142</v>
      </c>
      <c r="G6" s="312" t="s">
        <v>143</v>
      </c>
      <c r="H6" s="133" t="s">
        <v>144</v>
      </c>
      <c r="I6" s="274"/>
      <c r="J6" s="313"/>
      <c r="K6" s="274"/>
      <c r="L6" s="274"/>
      <c r="M6" s="311"/>
    </row>
    <row r="7" spans="1:13" s="64" customFormat="1" ht="12" customHeight="1">
      <c r="A7" s="283"/>
      <c r="B7" s="283"/>
      <c r="C7" s="284"/>
      <c r="D7" s="274"/>
      <c r="E7" s="312"/>
      <c r="F7" s="312"/>
      <c r="G7" s="312"/>
      <c r="H7" s="134" t="s">
        <v>145</v>
      </c>
      <c r="I7" s="274"/>
      <c r="J7" s="313"/>
      <c r="K7" s="274"/>
      <c r="L7" s="274"/>
      <c r="M7" s="311"/>
    </row>
    <row r="8" spans="1:13" s="70" customFormat="1" ht="15" customHeight="1">
      <c r="A8" s="65"/>
      <c r="B8" s="65"/>
      <c r="C8" s="66"/>
      <c r="D8" s="67" t="s">
        <v>146</v>
      </c>
      <c r="E8" s="135" t="s">
        <v>147</v>
      </c>
      <c r="F8" s="135" t="s">
        <v>147</v>
      </c>
      <c r="G8" s="135" t="s">
        <v>147</v>
      </c>
      <c r="H8" s="135" t="s">
        <v>147</v>
      </c>
      <c r="I8" s="67" t="s">
        <v>146</v>
      </c>
      <c r="J8" s="67" t="s">
        <v>148</v>
      </c>
      <c r="K8" s="67" t="s">
        <v>146</v>
      </c>
      <c r="L8" s="67" t="s">
        <v>146</v>
      </c>
      <c r="M8" s="136"/>
    </row>
    <row r="9" spans="1:13" s="78" customFormat="1" ht="27.75" customHeight="1">
      <c r="A9" s="243" t="s">
        <v>36</v>
      </c>
      <c r="B9" s="243"/>
      <c r="C9" s="255"/>
      <c r="D9" s="98">
        <v>51798</v>
      </c>
      <c r="E9" s="178">
        <v>3.5</v>
      </c>
      <c r="F9" s="179">
        <v>31.6</v>
      </c>
      <c r="G9" s="178">
        <v>64.7</v>
      </c>
      <c r="H9" s="180">
        <v>0.3</v>
      </c>
      <c r="I9" s="85">
        <v>36750</v>
      </c>
      <c r="J9" s="98">
        <v>2501</v>
      </c>
      <c r="K9" s="81">
        <v>11598</v>
      </c>
      <c r="L9" s="181">
        <v>11213</v>
      </c>
      <c r="M9" s="182">
        <v>0.43</v>
      </c>
    </row>
    <row r="10" spans="1:13" s="78" customFormat="1" ht="21.95" customHeight="1">
      <c r="A10" s="262" t="s">
        <v>37</v>
      </c>
      <c r="B10" s="249" t="s">
        <v>38</v>
      </c>
      <c r="C10" s="250"/>
      <c r="D10" s="183">
        <v>58297</v>
      </c>
      <c r="E10" s="184">
        <v>3.4</v>
      </c>
      <c r="F10" s="185">
        <v>20.8</v>
      </c>
      <c r="G10" s="184">
        <v>75.5</v>
      </c>
      <c r="H10" s="186">
        <v>0.3</v>
      </c>
      <c r="I10" s="94">
        <v>37130</v>
      </c>
      <c r="J10" s="183">
        <v>2517</v>
      </c>
      <c r="K10" s="92">
        <v>17286</v>
      </c>
      <c r="L10" s="187">
        <v>16885</v>
      </c>
      <c r="M10" s="188">
        <v>0.23</v>
      </c>
    </row>
    <row r="11" spans="1:13" s="78" customFormat="1" ht="21.95" customHeight="1">
      <c r="A11" s="262"/>
      <c r="B11" s="251" t="s">
        <v>39</v>
      </c>
      <c r="C11" s="252"/>
      <c r="D11" s="98">
        <v>51911</v>
      </c>
      <c r="E11" s="178">
        <v>6.1</v>
      </c>
      <c r="F11" s="179">
        <v>20.2</v>
      </c>
      <c r="G11" s="178">
        <v>73.400000000000006</v>
      </c>
      <c r="H11" s="180">
        <v>0.3</v>
      </c>
      <c r="I11" s="85">
        <v>39352</v>
      </c>
      <c r="J11" s="98">
        <v>2560</v>
      </c>
      <c r="K11" s="81">
        <v>9615</v>
      </c>
      <c r="L11" s="181">
        <v>9160</v>
      </c>
      <c r="M11" s="182">
        <v>0.38</v>
      </c>
    </row>
    <row r="12" spans="1:13" s="78" customFormat="1" ht="21.95" customHeight="1">
      <c r="A12" s="262"/>
      <c r="B12" s="253" t="s">
        <v>40</v>
      </c>
      <c r="C12" s="245"/>
      <c r="D12" s="98">
        <v>75295</v>
      </c>
      <c r="E12" s="178">
        <v>4.4000000000000004</v>
      </c>
      <c r="F12" s="179">
        <v>36.4</v>
      </c>
      <c r="G12" s="178">
        <v>59</v>
      </c>
      <c r="H12" s="180">
        <v>0.3</v>
      </c>
      <c r="I12" s="85">
        <v>48846</v>
      </c>
      <c r="J12" s="98">
        <v>2879</v>
      </c>
      <c r="K12" s="81">
        <v>12122</v>
      </c>
      <c r="L12" s="181">
        <v>11584</v>
      </c>
      <c r="M12" s="182">
        <v>0.61</v>
      </c>
    </row>
    <row r="13" spans="1:13" s="78" customFormat="1" ht="21.95" customHeight="1">
      <c r="A13" s="263"/>
      <c r="B13" s="254" t="s">
        <v>41</v>
      </c>
      <c r="C13" s="255"/>
      <c r="D13" s="189">
        <v>53727</v>
      </c>
      <c r="E13" s="190">
        <v>1.6</v>
      </c>
      <c r="F13" s="191">
        <v>36.9</v>
      </c>
      <c r="G13" s="190">
        <v>61.3</v>
      </c>
      <c r="H13" s="192">
        <v>0.3</v>
      </c>
      <c r="I13" s="77">
        <v>42090</v>
      </c>
      <c r="J13" s="189">
        <v>2396</v>
      </c>
      <c r="K13" s="73">
        <v>11758</v>
      </c>
      <c r="L13" s="193">
        <v>11391</v>
      </c>
      <c r="M13" s="194">
        <v>0.46</v>
      </c>
    </row>
    <row r="14" spans="1:13" s="78" customFormat="1" ht="21.95" customHeight="1">
      <c r="A14" s="246" t="s">
        <v>42</v>
      </c>
      <c r="B14" s="258" t="s">
        <v>43</v>
      </c>
      <c r="C14" s="172" t="s">
        <v>44</v>
      </c>
      <c r="D14" s="98">
        <v>27884</v>
      </c>
      <c r="E14" s="178">
        <v>3</v>
      </c>
      <c r="F14" s="179">
        <v>45.2</v>
      </c>
      <c r="G14" s="178">
        <v>51.5</v>
      </c>
      <c r="H14" s="186">
        <v>0.3</v>
      </c>
      <c r="I14" s="85">
        <v>17191</v>
      </c>
      <c r="J14" s="98">
        <v>2644</v>
      </c>
      <c r="K14" s="81">
        <v>7115</v>
      </c>
      <c r="L14" s="181">
        <v>6744</v>
      </c>
      <c r="M14" s="182">
        <v>0.4</v>
      </c>
    </row>
    <row r="15" spans="1:13" s="78" customFormat="1" ht="21.95" customHeight="1">
      <c r="A15" s="247"/>
      <c r="B15" s="259"/>
      <c r="C15" s="171" t="s">
        <v>45</v>
      </c>
      <c r="D15" s="98">
        <v>18353</v>
      </c>
      <c r="E15" s="178">
        <v>5.5</v>
      </c>
      <c r="F15" s="179">
        <v>34.299999999999997</v>
      </c>
      <c r="G15" s="178">
        <v>59.9</v>
      </c>
      <c r="H15" s="180">
        <v>0.3</v>
      </c>
      <c r="I15" s="85">
        <v>14167</v>
      </c>
      <c r="J15" s="98">
        <v>2381</v>
      </c>
      <c r="K15" s="81">
        <v>5809</v>
      </c>
      <c r="L15" s="181">
        <v>5448</v>
      </c>
      <c r="M15" s="182">
        <v>0.27</v>
      </c>
    </row>
    <row r="16" spans="1:13" s="78" customFormat="1" ht="21.95" customHeight="1">
      <c r="A16" s="247"/>
      <c r="B16" s="259"/>
      <c r="C16" s="171" t="s">
        <v>46</v>
      </c>
      <c r="D16" s="98">
        <v>19676</v>
      </c>
      <c r="E16" s="178">
        <v>4.2</v>
      </c>
      <c r="F16" s="179">
        <v>48.1</v>
      </c>
      <c r="G16" s="178">
        <v>47.5</v>
      </c>
      <c r="H16" s="180">
        <v>0.3</v>
      </c>
      <c r="I16" s="85">
        <v>16530</v>
      </c>
      <c r="J16" s="98">
        <v>2690</v>
      </c>
      <c r="K16" s="81">
        <v>5445</v>
      </c>
      <c r="L16" s="181">
        <v>5152</v>
      </c>
      <c r="M16" s="182">
        <v>0.36</v>
      </c>
    </row>
    <row r="17" spans="1:13" s="78" customFormat="1" ht="21.95" customHeight="1">
      <c r="A17" s="247"/>
      <c r="B17" s="259"/>
      <c r="C17" s="195" t="s">
        <v>47</v>
      </c>
      <c r="D17" s="189">
        <v>15853</v>
      </c>
      <c r="E17" s="190">
        <v>4.4000000000000004</v>
      </c>
      <c r="F17" s="191">
        <v>38.200000000000003</v>
      </c>
      <c r="G17" s="190">
        <v>57.2</v>
      </c>
      <c r="H17" s="192">
        <v>0.3</v>
      </c>
      <c r="I17" s="77">
        <v>12229</v>
      </c>
      <c r="J17" s="189">
        <v>2547</v>
      </c>
      <c r="K17" s="74">
        <v>6171</v>
      </c>
      <c r="L17" s="196">
        <v>5772</v>
      </c>
      <c r="M17" s="197">
        <v>0.23</v>
      </c>
    </row>
    <row r="18" spans="1:13" s="78" customFormat="1" ht="21.95" customHeight="1">
      <c r="A18" s="247"/>
      <c r="B18" s="258" t="s">
        <v>48</v>
      </c>
      <c r="C18" s="171" t="s">
        <v>49</v>
      </c>
      <c r="D18" s="98">
        <v>59518</v>
      </c>
      <c r="E18" s="178">
        <v>2</v>
      </c>
      <c r="F18" s="179">
        <v>44.4</v>
      </c>
      <c r="G18" s="178">
        <v>53.3</v>
      </c>
      <c r="H18" s="186">
        <v>0.3</v>
      </c>
      <c r="I18" s="85">
        <v>39180</v>
      </c>
      <c r="J18" s="98">
        <v>2891</v>
      </c>
      <c r="K18" s="95">
        <v>10248</v>
      </c>
      <c r="L18" s="198">
        <v>9841</v>
      </c>
      <c r="M18" s="199">
        <v>0.55000000000000004</v>
      </c>
    </row>
    <row r="19" spans="1:13" s="78" customFormat="1" ht="21.95" customHeight="1">
      <c r="A19" s="247"/>
      <c r="B19" s="259"/>
      <c r="C19" s="171" t="s">
        <v>50</v>
      </c>
      <c r="D19" s="98">
        <v>43762</v>
      </c>
      <c r="E19" s="178">
        <v>1.5</v>
      </c>
      <c r="F19" s="179">
        <v>78.3</v>
      </c>
      <c r="G19" s="178">
        <v>19.899999999999999</v>
      </c>
      <c r="H19" s="180">
        <v>0.3</v>
      </c>
      <c r="I19" s="85">
        <v>17061</v>
      </c>
      <c r="J19" s="98">
        <v>3092</v>
      </c>
      <c r="K19" s="95">
        <v>5820</v>
      </c>
      <c r="L19" s="198">
        <v>5330</v>
      </c>
      <c r="M19" s="199">
        <v>0.4</v>
      </c>
    </row>
    <row r="20" spans="1:13" s="78" customFormat="1" ht="21.95" customHeight="1">
      <c r="A20" s="247"/>
      <c r="B20" s="259"/>
      <c r="C20" s="171" t="s">
        <v>51</v>
      </c>
      <c r="D20" s="98">
        <v>33821</v>
      </c>
      <c r="E20" s="178">
        <v>4.0999999999999996</v>
      </c>
      <c r="F20" s="179">
        <v>29.4</v>
      </c>
      <c r="G20" s="178">
        <v>66.2</v>
      </c>
      <c r="H20" s="180">
        <v>0.3</v>
      </c>
      <c r="I20" s="85">
        <v>22620</v>
      </c>
      <c r="J20" s="98">
        <v>2693</v>
      </c>
      <c r="K20" s="95">
        <v>8210</v>
      </c>
      <c r="L20" s="198">
        <v>7955</v>
      </c>
      <c r="M20" s="199">
        <v>0.28999999999999998</v>
      </c>
    </row>
    <row r="21" spans="1:13" s="78" customFormat="1" ht="21.95" customHeight="1">
      <c r="A21" s="247"/>
      <c r="B21" s="260"/>
      <c r="C21" s="173" t="s">
        <v>52</v>
      </c>
      <c r="D21" s="189">
        <v>8364</v>
      </c>
      <c r="E21" s="190">
        <v>7.4</v>
      </c>
      <c r="F21" s="191">
        <v>31.8</v>
      </c>
      <c r="G21" s="190">
        <v>60.5</v>
      </c>
      <c r="H21" s="192">
        <v>0.3</v>
      </c>
      <c r="I21" s="77">
        <v>7371</v>
      </c>
      <c r="J21" s="189">
        <v>2368</v>
      </c>
      <c r="K21" s="73">
        <v>4893</v>
      </c>
      <c r="L21" s="193">
        <v>4532</v>
      </c>
      <c r="M21" s="194">
        <v>0.18</v>
      </c>
    </row>
    <row r="22" spans="1:13" s="78" customFormat="1" ht="21.95" customHeight="1">
      <c r="A22" s="247"/>
      <c r="B22" s="258" t="s">
        <v>53</v>
      </c>
      <c r="C22" s="171" t="s">
        <v>54</v>
      </c>
      <c r="D22" s="98">
        <v>122677</v>
      </c>
      <c r="E22" s="178">
        <v>2.2000000000000002</v>
      </c>
      <c r="F22" s="179">
        <v>59</v>
      </c>
      <c r="G22" s="178">
        <v>38.5</v>
      </c>
      <c r="H22" s="186">
        <v>0.3</v>
      </c>
      <c r="I22" s="85">
        <v>66252</v>
      </c>
      <c r="J22" s="98">
        <v>3221</v>
      </c>
      <c r="K22" s="95">
        <v>12993</v>
      </c>
      <c r="L22" s="198">
        <v>12236</v>
      </c>
      <c r="M22" s="199">
        <v>0.94</v>
      </c>
    </row>
    <row r="23" spans="1:13" s="78" customFormat="1" ht="21.95" customHeight="1">
      <c r="A23" s="247"/>
      <c r="B23" s="259"/>
      <c r="C23" s="171" t="s">
        <v>55</v>
      </c>
      <c r="D23" s="98">
        <v>43973</v>
      </c>
      <c r="E23" s="178">
        <v>2.9</v>
      </c>
      <c r="F23" s="179">
        <v>66.5</v>
      </c>
      <c r="G23" s="178">
        <v>30.3</v>
      </c>
      <c r="H23" s="180">
        <v>0.3</v>
      </c>
      <c r="I23" s="85">
        <v>19004</v>
      </c>
      <c r="J23" s="98">
        <v>3043</v>
      </c>
      <c r="K23" s="95">
        <v>4964</v>
      </c>
      <c r="L23" s="198">
        <v>4402</v>
      </c>
      <c r="M23" s="199">
        <v>0.6</v>
      </c>
    </row>
    <row r="24" spans="1:13" s="78" customFormat="1" ht="21.95" customHeight="1">
      <c r="A24" s="247"/>
      <c r="B24" s="291"/>
      <c r="C24" s="171" t="s">
        <v>56</v>
      </c>
      <c r="D24" s="98">
        <v>18438</v>
      </c>
      <c r="E24" s="178">
        <v>5.9</v>
      </c>
      <c r="F24" s="179">
        <v>53.9</v>
      </c>
      <c r="G24" s="178">
        <v>40</v>
      </c>
      <c r="H24" s="180">
        <v>0.3</v>
      </c>
      <c r="I24" s="85">
        <v>14119</v>
      </c>
      <c r="J24" s="98">
        <v>2922</v>
      </c>
      <c r="K24" s="95">
        <v>4636</v>
      </c>
      <c r="L24" s="198">
        <v>4364</v>
      </c>
      <c r="M24" s="199">
        <v>0.33</v>
      </c>
    </row>
    <row r="25" spans="1:13" s="99" customFormat="1" ht="15.75" customHeight="1">
      <c r="A25" s="261" t="s">
        <v>57</v>
      </c>
      <c r="B25" s="40"/>
      <c r="C25" s="41"/>
      <c r="D25" s="50" t="s">
        <v>128</v>
      </c>
      <c r="E25" s="140"/>
      <c r="F25" s="141"/>
      <c r="G25" s="140"/>
      <c r="H25" s="142"/>
      <c r="I25" s="50" t="s">
        <v>128</v>
      </c>
      <c r="J25" s="43"/>
      <c r="K25" s="50" t="s">
        <v>128</v>
      </c>
      <c r="L25" s="50" t="s">
        <v>128</v>
      </c>
      <c r="M25" s="143"/>
    </row>
    <row r="26" spans="1:13" s="78" customFormat="1" ht="21" customHeight="1">
      <c r="A26" s="262"/>
      <c r="B26" s="253"/>
      <c r="C26" s="245"/>
      <c r="D26" s="98"/>
      <c r="E26" s="144"/>
      <c r="F26" s="145"/>
      <c r="G26" s="144"/>
      <c r="H26" s="146"/>
      <c r="I26" s="85"/>
      <c r="J26" s="98"/>
      <c r="K26" s="137"/>
      <c r="L26" s="138"/>
      <c r="M26" s="139"/>
    </row>
    <row r="27" spans="1:13" s="78" customFormat="1" ht="21" customHeight="1">
      <c r="A27" s="263"/>
      <c r="B27" s="254" t="s">
        <v>64</v>
      </c>
      <c r="C27" s="255"/>
      <c r="D27" s="200">
        <v>7987</v>
      </c>
      <c r="E27" s="190">
        <v>1.5</v>
      </c>
      <c r="F27" s="191">
        <v>33</v>
      </c>
      <c r="G27" s="190">
        <v>65.3</v>
      </c>
      <c r="H27" s="192">
        <v>0.3</v>
      </c>
      <c r="I27" s="201">
        <v>5449</v>
      </c>
      <c r="J27" s="189">
        <v>2942</v>
      </c>
      <c r="K27" s="202">
        <v>1509</v>
      </c>
      <c r="L27" s="203">
        <v>1405</v>
      </c>
      <c r="M27" s="204">
        <v>0.54</v>
      </c>
    </row>
    <row r="28" spans="1:13" s="23" customFormat="1" ht="33.75" customHeight="1" thickBot="1">
      <c r="A28" s="256" t="s">
        <v>65</v>
      </c>
      <c r="B28" s="256"/>
      <c r="C28" s="257"/>
      <c r="D28" s="170" t="s">
        <v>158</v>
      </c>
      <c r="E28" s="131"/>
      <c r="F28" s="131"/>
      <c r="G28" s="131"/>
      <c r="H28" s="131"/>
      <c r="I28" s="130"/>
      <c r="J28" s="147"/>
      <c r="K28" s="288" t="s">
        <v>159</v>
      </c>
      <c r="L28" s="289"/>
      <c r="M28" s="289"/>
    </row>
    <row r="29" spans="1:13">
      <c r="D29" s="117"/>
      <c r="E29" s="148"/>
      <c r="F29" s="148"/>
      <c r="G29" s="148"/>
      <c r="H29" s="148"/>
      <c r="I29" s="117"/>
      <c r="J29" s="117"/>
      <c r="K29" s="314"/>
      <c r="L29" s="314"/>
      <c r="M29" s="314"/>
    </row>
    <row r="30" spans="1:13">
      <c r="K30" s="315"/>
      <c r="L30" s="315"/>
      <c r="M30" s="315"/>
    </row>
  </sheetData>
  <mergeCells count="33">
    <mergeCell ref="A28:C28"/>
    <mergeCell ref="K28:M28"/>
    <mergeCell ref="K29:M29"/>
    <mergeCell ref="K30:M30"/>
    <mergeCell ref="A14:A24"/>
    <mergeCell ref="B14:B17"/>
    <mergeCell ref="B18:B21"/>
    <mergeCell ref="B22:B24"/>
    <mergeCell ref="A25:A27"/>
    <mergeCell ref="B26:C26"/>
    <mergeCell ref="B27:C27"/>
    <mergeCell ref="A9:C9"/>
    <mergeCell ref="A10:A13"/>
    <mergeCell ref="B10:C10"/>
    <mergeCell ref="B11:C11"/>
    <mergeCell ref="B12:C12"/>
    <mergeCell ref="B13:C13"/>
    <mergeCell ref="A3:C7"/>
    <mergeCell ref="D3:J3"/>
    <mergeCell ref="K3:M3"/>
    <mergeCell ref="D4:H4"/>
    <mergeCell ref="I4:J4"/>
    <mergeCell ref="K4:L4"/>
    <mergeCell ref="M4:M7"/>
    <mergeCell ref="D5:D7"/>
    <mergeCell ref="E5:H5"/>
    <mergeCell ref="I5:I7"/>
    <mergeCell ref="J5:J7"/>
    <mergeCell ref="K5:K7"/>
    <mergeCell ref="L5:L7"/>
    <mergeCell ref="E6:E7"/>
    <mergeCell ref="F6:F7"/>
    <mergeCell ref="G6:G7"/>
  </mergeCells>
  <phoneticPr fontId="1"/>
  <pageMargins left="0.15748031496062992" right="0" top="0.47244094488188981" bottom="0" header="0.70866141732283472" footer="0.51181102362204722"/>
  <pageSetup paperSize="9" orientation="landscape" r:id="rId1"/>
  <headerFooter alignWithMargins="0"/>
  <rowBreaks count="1" manualBreakCount="1">
    <brk id="2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表紙</vt:lpstr>
      <vt:lpstr>１　石川町の概要</vt:lpstr>
      <vt:lpstr>２　県内類似町村・近隣町村統計表-1　</vt:lpstr>
      <vt:lpstr>２　県内類似町村・近隣町村統計表-2</vt:lpstr>
      <vt:lpstr>２　県内類似町村・近隣町村統計表-3</vt:lpstr>
      <vt:lpstr>２　県内類似町村・近隣町村統計表-4</vt:lpstr>
      <vt:lpstr>'１　石川町の概要'!Print_Area</vt:lpstr>
      <vt:lpstr>'２　県内類似町村・近隣町村統計表-2'!Print_Area</vt:lpstr>
      <vt:lpstr>'２　県内類似町村・近隣町村統計表-3'!Print_Area</vt:lpstr>
      <vt:lpstr>'２　県内類似町村・近隣町村統計表-4'!Print_Area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中央公民館</dc:creator>
  <cp:lastModifiedBy> </cp:lastModifiedBy>
  <cp:lastPrinted>2023-04-13T07:44:00Z</cp:lastPrinted>
  <dcterms:created xsi:type="dcterms:W3CDTF">2004-10-12T04:59:59Z</dcterms:created>
  <dcterms:modified xsi:type="dcterms:W3CDTF">2023-04-21T05:28:40Z</dcterms:modified>
</cp:coreProperties>
</file>