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2(R4)\B-2-1　統計\★石川町のすがた\R4更新ﾃﾞｰﾀ\"/>
    </mc:Choice>
  </mc:AlternateContent>
  <bookViews>
    <workbookView xWindow="360" yWindow="270" windowWidth="14715" windowHeight="8355" tabRatio="864"/>
  </bookViews>
  <sheets>
    <sheet name="表紙" sheetId="22" r:id="rId1"/>
    <sheet name="一般会計" sheetId="29" r:id="rId2"/>
    <sheet name="性質別・特会" sheetId="30" r:id="rId3"/>
    <sheet name="国保会計 " sheetId="35" r:id="rId4"/>
    <sheet name="町税・水道事業" sheetId="32" r:id="rId5"/>
    <sheet name="水道収益" sheetId="37" r:id="rId6"/>
    <sheet name="財政力・町有財産" sheetId="34" r:id="rId7"/>
  </sheets>
  <calcPr calcId="152511"/>
</workbook>
</file>

<file path=xl/calcChain.xml><?xml version="1.0" encoding="utf-8"?>
<calcChain xmlns="http://schemas.openxmlformats.org/spreadsheetml/2006/main">
  <c r="H10" i="30" l="1"/>
  <c r="H9" i="30"/>
  <c r="D26" i="34" l="1"/>
  <c r="D25" i="34"/>
  <c r="F24" i="34"/>
  <c r="F25" i="34"/>
  <c r="G30" i="32" l="1"/>
  <c r="G25" i="37"/>
  <c r="G24" i="37"/>
  <c r="G23" i="37"/>
  <c r="G22" i="37"/>
  <c r="E20" i="37"/>
  <c r="G20" i="37" s="1"/>
  <c r="C20" i="37"/>
  <c r="D19" i="37" s="1"/>
  <c r="G18" i="37"/>
  <c r="F18" i="37"/>
  <c r="G17" i="37"/>
  <c r="F17" i="37"/>
  <c r="D17" i="37"/>
  <c r="G16" i="37"/>
  <c r="F16" i="37"/>
  <c r="D16" i="37"/>
  <c r="G15" i="37"/>
  <c r="G14" i="37"/>
  <c r="F14" i="37"/>
  <c r="F13" i="37"/>
  <c r="D13" i="37"/>
  <c r="G12" i="37"/>
  <c r="F12" i="37"/>
  <c r="D12" i="37"/>
  <c r="G11" i="37"/>
  <c r="D11" i="37"/>
  <c r="E10" i="37"/>
  <c r="E21" i="37" s="1"/>
  <c r="C10" i="37"/>
  <c r="C21" i="37" s="1"/>
  <c r="F9" i="37"/>
  <c r="D9" i="37"/>
  <c r="G8" i="37"/>
  <c r="D8" i="37"/>
  <c r="G7" i="37"/>
  <c r="F7" i="37"/>
  <c r="D7" i="37"/>
  <c r="D6" i="37"/>
  <c r="G5" i="37"/>
  <c r="F5" i="37"/>
  <c r="D5" i="37"/>
  <c r="G21" i="37" l="1"/>
  <c r="F8" i="37"/>
  <c r="F11" i="37"/>
  <c r="D14" i="37"/>
  <c r="F15" i="37"/>
  <c r="D18" i="37"/>
  <c r="F19" i="37"/>
  <c r="F6" i="37"/>
  <c r="G10" i="37"/>
  <c r="D15" i="37"/>
  <c r="E15" i="35" l="1"/>
  <c r="F13" i="35" s="1"/>
  <c r="C15" i="35"/>
  <c r="G15" i="35" s="1"/>
  <c r="G14" i="35"/>
  <c r="F14" i="35"/>
  <c r="G13" i="35"/>
  <c r="D13" i="35"/>
  <c r="G12" i="35"/>
  <c r="F12" i="35"/>
  <c r="G11" i="35"/>
  <c r="F11" i="35"/>
  <c r="D11" i="35"/>
  <c r="G10" i="35"/>
  <c r="F10" i="35"/>
  <c r="F15" i="35" s="1"/>
  <c r="D10" i="35"/>
  <c r="E9" i="35"/>
  <c r="G9" i="35" s="1"/>
  <c r="C9" i="35"/>
  <c r="D7" i="35" s="1"/>
  <c r="G8" i="35"/>
  <c r="G6" i="35"/>
  <c r="D6" i="35"/>
  <c r="G5" i="35"/>
  <c r="F5" i="35"/>
  <c r="F8" i="35" l="1"/>
  <c r="F9" i="35" s="1"/>
  <c r="D5" i="35"/>
  <c r="F6" i="35"/>
  <c r="D8" i="35"/>
  <c r="D14" i="35"/>
  <c r="D15" i="35" s="1"/>
  <c r="D12" i="35"/>
  <c r="F7" i="35"/>
  <c r="D9" i="35" l="1"/>
  <c r="F31" i="30" l="1"/>
  <c r="D24" i="34" l="1"/>
  <c r="C35" i="29"/>
  <c r="C38" i="29"/>
  <c r="C39" i="29"/>
  <c r="C40" i="29"/>
  <c r="C41" i="29"/>
  <c r="C42" i="29"/>
  <c r="C43" i="29"/>
  <c r="C44" i="29"/>
  <c r="C45" i="29"/>
  <c r="C46" i="29"/>
  <c r="C47" i="29"/>
  <c r="C37" i="29"/>
  <c r="C36" i="29"/>
  <c r="C9" i="29"/>
  <c r="C10" i="29"/>
  <c r="C11" i="29"/>
  <c r="C12" i="29"/>
  <c r="C13" i="29"/>
  <c r="C14" i="29"/>
  <c r="C15" i="29"/>
  <c r="C16" i="29"/>
  <c r="C17" i="29"/>
  <c r="C18" i="29"/>
  <c r="C19" i="29"/>
  <c r="C21" i="29"/>
  <c r="C22" i="29"/>
  <c r="C23" i="29"/>
  <c r="C24" i="29"/>
  <c r="C25" i="29"/>
  <c r="C26" i="29"/>
  <c r="C27" i="29"/>
  <c r="C8" i="29"/>
  <c r="C7" i="29"/>
  <c r="C6" i="29"/>
  <c r="E9" i="29"/>
  <c r="E10" i="29"/>
  <c r="E11" i="29"/>
  <c r="E12" i="29"/>
  <c r="E13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8" i="29"/>
  <c r="E7" i="29"/>
  <c r="E6" i="29"/>
  <c r="F26" i="34"/>
  <c r="F23" i="34"/>
  <c r="F30" i="32"/>
  <c r="E30" i="32"/>
  <c r="F6" i="32"/>
  <c r="F5" i="32"/>
  <c r="H19" i="30"/>
  <c r="H18" i="30"/>
  <c r="H17" i="30"/>
  <c r="H16" i="30"/>
  <c r="H14" i="30"/>
  <c r="H15" i="30"/>
  <c r="H13" i="30"/>
  <c r="H12" i="30"/>
  <c r="H11" i="30"/>
  <c r="H7" i="30"/>
  <c r="H8" i="30"/>
  <c r="H6" i="30"/>
  <c r="H5" i="30"/>
  <c r="H11" i="29"/>
  <c r="G47" i="34"/>
  <c r="F47" i="34"/>
  <c r="E47" i="34"/>
  <c r="D47" i="34"/>
  <c r="G40" i="34"/>
  <c r="F40" i="34"/>
  <c r="F48" i="34" s="1"/>
  <c r="E40" i="34"/>
  <c r="D40" i="34"/>
  <c r="D48" i="34" s="1"/>
  <c r="D23" i="34"/>
  <c r="F22" i="34"/>
  <c r="D22" i="34"/>
  <c r="F21" i="34"/>
  <c r="D21" i="34"/>
  <c r="F20" i="34"/>
  <c r="D20" i="34"/>
  <c r="F19" i="34"/>
  <c r="D19" i="34"/>
  <c r="F18" i="34"/>
  <c r="D18" i="34"/>
  <c r="F17" i="34"/>
  <c r="D17" i="34"/>
  <c r="F16" i="34"/>
  <c r="D16" i="34"/>
  <c r="F15" i="34"/>
  <c r="D15" i="34"/>
  <c r="F14" i="34"/>
  <c r="D14" i="34"/>
  <c r="F13" i="34"/>
  <c r="D13" i="34"/>
  <c r="F12" i="34"/>
  <c r="D12" i="34"/>
  <c r="F11" i="34"/>
  <c r="D11" i="34"/>
  <c r="F10" i="34"/>
  <c r="D10" i="34"/>
  <c r="F9" i="34"/>
  <c r="D9" i="34"/>
  <c r="F8" i="34"/>
  <c r="D8" i="34"/>
  <c r="F7" i="34"/>
  <c r="D7" i="34"/>
  <c r="F6" i="34"/>
  <c r="D6" i="34"/>
  <c r="H33" i="32"/>
  <c r="H31" i="32"/>
  <c r="H29" i="32"/>
  <c r="H28" i="32"/>
  <c r="H27" i="32"/>
  <c r="H26" i="32"/>
  <c r="H15" i="32"/>
  <c r="H14" i="32"/>
  <c r="H12" i="32"/>
  <c r="H11" i="32"/>
  <c r="H10" i="32"/>
  <c r="H9" i="32"/>
  <c r="H8" i="32"/>
  <c r="H7" i="32"/>
  <c r="H6" i="32"/>
  <c r="I36" i="30"/>
  <c r="F36" i="30"/>
  <c r="I35" i="30"/>
  <c r="F35" i="30"/>
  <c r="I34" i="30"/>
  <c r="F34" i="30"/>
  <c r="I33" i="30"/>
  <c r="F33" i="30"/>
  <c r="I32" i="30"/>
  <c r="F32" i="30"/>
  <c r="I31" i="30"/>
  <c r="I30" i="30"/>
  <c r="F30" i="30"/>
  <c r="D10" i="30"/>
  <c r="D4" i="30"/>
  <c r="H4" i="30" s="1"/>
  <c r="F48" i="29"/>
  <c r="D48" i="29"/>
  <c r="B48" i="29"/>
  <c r="H47" i="29"/>
  <c r="H46" i="29"/>
  <c r="H45" i="29"/>
  <c r="E45" i="29"/>
  <c r="H44" i="29"/>
  <c r="H43" i="29"/>
  <c r="H42" i="29"/>
  <c r="H41" i="29"/>
  <c r="H40" i="29"/>
  <c r="E40" i="29"/>
  <c r="H39" i="29"/>
  <c r="H38" i="29"/>
  <c r="H37" i="29"/>
  <c r="H36" i="29"/>
  <c r="E36" i="29"/>
  <c r="H35" i="29"/>
  <c r="E35" i="29"/>
  <c r="F28" i="29"/>
  <c r="G13" i="29" s="1"/>
  <c r="D28" i="29"/>
  <c r="B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2" i="29"/>
  <c r="H10" i="29"/>
  <c r="H9" i="29"/>
  <c r="H8" i="29"/>
  <c r="H7" i="29"/>
  <c r="H6" i="29"/>
  <c r="G48" i="34" l="1"/>
  <c r="G41" i="29"/>
  <c r="G43" i="29"/>
  <c r="G14" i="29"/>
  <c r="E48" i="34"/>
  <c r="H30" i="32"/>
  <c r="H5" i="32"/>
  <c r="D20" i="30"/>
  <c r="G21" i="29"/>
  <c r="G23" i="29"/>
  <c r="G25" i="29"/>
  <c r="G27" i="29"/>
  <c r="G6" i="29"/>
  <c r="G8" i="29"/>
  <c r="G20" i="29"/>
  <c r="G22" i="29"/>
  <c r="G24" i="29"/>
  <c r="G26" i="29"/>
  <c r="G37" i="29"/>
  <c r="G39" i="29"/>
  <c r="G46" i="29"/>
  <c r="G36" i="29"/>
  <c r="G38" i="29"/>
  <c r="G47" i="29"/>
  <c r="G35" i="29"/>
  <c r="E39" i="29"/>
  <c r="E47" i="29"/>
  <c r="E38" i="29"/>
  <c r="E42" i="29"/>
  <c r="E44" i="29"/>
  <c r="E46" i="29"/>
  <c r="H48" i="29"/>
  <c r="E37" i="29"/>
  <c r="E41" i="29"/>
  <c r="G42" i="29"/>
  <c r="G9" i="29"/>
  <c r="G10" i="29"/>
  <c r="G11" i="29"/>
  <c r="G15" i="29"/>
  <c r="G16" i="29"/>
  <c r="G17" i="29"/>
  <c r="G18" i="29"/>
  <c r="G19" i="29"/>
  <c r="H28" i="29"/>
  <c r="G12" i="29"/>
  <c r="G44" i="29"/>
  <c r="G45" i="29"/>
  <c r="F8" i="30" l="1"/>
  <c r="F15" i="30"/>
  <c r="H20" i="30"/>
  <c r="F12" i="30"/>
  <c r="F17" i="30"/>
  <c r="F9" i="30"/>
  <c r="F18" i="30"/>
  <c r="F7" i="30"/>
  <c r="F16" i="30"/>
  <c r="F11" i="30"/>
  <c r="F19" i="30"/>
  <c r="F13" i="30"/>
  <c r="F5" i="30"/>
  <c r="F6" i="30"/>
</calcChain>
</file>

<file path=xl/comments1.xml><?xml version="1.0" encoding="utf-8"?>
<comments xmlns="http://schemas.openxmlformats.org/spreadsheetml/2006/main">
  <authors>
    <author>(TS) 高原 茂</author>
  </authors>
  <commentList>
    <comment ref="A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決算の（療養諸費－審査支払手数料＋高額療養費）÷年度平均被保数</t>
        </r>
      </text>
    </comment>
  </commentList>
</comments>
</file>

<file path=xl/sharedStrings.xml><?xml version="1.0" encoding="utf-8"?>
<sst xmlns="http://schemas.openxmlformats.org/spreadsheetml/2006/main" count="315" uniqueCount="231">
  <si>
    <t>区　　　分</t>
    <rPh sb="0" eb="1">
      <t>ク</t>
    </rPh>
    <rPh sb="4" eb="5">
      <t>ブン</t>
    </rPh>
    <phoneticPr fontId="5"/>
  </si>
  <si>
    <t>その他</t>
    <rPh sb="2" eb="3">
      <t>タ</t>
    </rPh>
    <phoneticPr fontId="5"/>
  </si>
  <si>
    <t>　８　財政力指数</t>
    <rPh sb="3" eb="6">
      <t>ザイセイリョク</t>
    </rPh>
    <rPh sb="6" eb="8">
      <t>シスウ</t>
    </rPh>
    <phoneticPr fontId="5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</si>
  <si>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5"/>
  </si>
  <si>
    <t>財政力指数</t>
    <rPh sb="0" eb="3">
      <t>ザイセイリョク</t>
    </rPh>
    <rPh sb="3" eb="5">
      <t>シスウ</t>
    </rPh>
    <phoneticPr fontId="5"/>
  </si>
  <si>
    <t>年　　度</t>
    <rPh sb="0" eb="1">
      <t>トシ</t>
    </rPh>
    <rPh sb="3" eb="4">
      <t>タビ</t>
    </rPh>
    <phoneticPr fontId="5"/>
  </si>
  <si>
    <t>項目</t>
    <rPh sb="0" eb="2">
      <t>コウモク</t>
    </rPh>
    <phoneticPr fontId="5"/>
  </si>
  <si>
    <t>行政財産</t>
    <rPh sb="0" eb="2">
      <t>ギョウセイ</t>
    </rPh>
    <rPh sb="2" eb="4">
      <t>ザイサン</t>
    </rPh>
    <phoneticPr fontId="5"/>
  </si>
  <si>
    <t>本庁舎</t>
    <rPh sb="0" eb="3">
      <t>ホンチョウシャ</t>
    </rPh>
    <phoneticPr fontId="5"/>
  </si>
  <si>
    <t>警察（消防）施設</t>
    <rPh sb="0" eb="2">
      <t>ケイサツ</t>
    </rPh>
    <rPh sb="3" eb="5">
      <t>ショウボウ</t>
    </rPh>
    <rPh sb="6" eb="8">
      <t>シセツ</t>
    </rPh>
    <phoneticPr fontId="5"/>
  </si>
  <si>
    <t>学校</t>
    <rPh sb="0" eb="2">
      <t>ガッコウ</t>
    </rPh>
    <phoneticPr fontId="5"/>
  </si>
  <si>
    <t>公営住宅</t>
    <rPh sb="0" eb="2">
      <t>コウエイ</t>
    </rPh>
    <rPh sb="2" eb="4">
      <t>ジュウタク</t>
    </rPh>
    <phoneticPr fontId="5"/>
  </si>
  <si>
    <t>公園</t>
    <rPh sb="0" eb="2">
      <t>コウエン</t>
    </rPh>
    <phoneticPr fontId="5"/>
  </si>
  <si>
    <t>その他の施設</t>
    <rPh sb="2" eb="3">
      <t>タ</t>
    </rPh>
    <rPh sb="4" eb="6">
      <t>シセツ</t>
    </rPh>
    <phoneticPr fontId="5"/>
  </si>
  <si>
    <t>施設</t>
    <rPh sb="0" eb="2">
      <t>シセツ</t>
    </rPh>
    <phoneticPr fontId="5"/>
  </si>
  <si>
    <t>山林</t>
    <rPh sb="0" eb="2">
      <t>サンリン</t>
    </rPh>
    <phoneticPr fontId="5"/>
  </si>
  <si>
    <t>宅地</t>
    <rPh sb="0" eb="2">
      <t>タクチ</t>
    </rPh>
    <phoneticPr fontId="5"/>
  </si>
  <si>
    <t>田</t>
    <rPh sb="0" eb="1">
      <t>タ</t>
    </rPh>
    <phoneticPr fontId="5"/>
  </si>
  <si>
    <t>畑</t>
    <rPh sb="0" eb="1">
      <t>ハタケ</t>
    </rPh>
    <phoneticPr fontId="5"/>
  </si>
  <si>
    <t>普通財産</t>
    <rPh sb="0" eb="2">
      <t>フツウ</t>
    </rPh>
    <rPh sb="2" eb="4">
      <t>ザイサン</t>
    </rPh>
    <phoneticPr fontId="5"/>
  </si>
  <si>
    <t>小　　　　　計</t>
    <rPh sb="0" eb="1">
      <t>ショウ</t>
    </rPh>
    <rPh sb="6" eb="7">
      <t>ケイ</t>
    </rPh>
    <phoneticPr fontId="5"/>
  </si>
  <si>
    <t>合　　　　　計</t>
    <rPh sb="0" eb="1">
      <t>ゴウ</t>
    </rPh>
    <rPh sb="6" eb="7">
      <t>ケイ</t>
    </rPh>
    <phoneticPr fontId="5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</si>
  <si>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5"/>
  </si>
  <si>
    <t>　９　町有財産</t>
    <rPh sb="3" eb="4">
      <t>チョウ</t>
    </rPh>
    <rPh sb="4" eb="5">
      <t>ユウ</t>
    </rPh>
    <rPh sb="5" eb="7">
      <t>ザイサン</t>
    </rPh>
    <phoneticPr fontId="5"/>
  </si>
  <si>
    <t>資料：石川町総務課</t>
    <rPh sb="0" eb="2">
      <t>シリョウ</t>
    </rPh>
    <rPh sb="3" eb="5">
      <t>イシカワ</t>
    </rPh>
    <rPh sb="5" eb="6">
      <t>マチ</t>
    </rPh>
    <rPh sb="6" eb="9">
      <t>ソウムカ</t>
    </rPh>
    <phoneticPr fontId="5"/>
  </si>
  <si>
    <t>（千円）</t>
    <rPh sb="1" eb="3">
      <t>センエン</t>
    </rPh>
    <phoneticPr fontId="5"/>
  </si>
  <si>
    <t>対前年度
増減率（％）</t>
    <rPh sb="0" eb="1">
      <t>タイ</t>
    </rPh>
    <rPh sb="1" eb="4">
      <t>ゼンネンド</t>
    </rPh>
    <rPh sb="5" eb="7">
      <t>ゾウゲン</t>
    </rPh>
    <rPh sb="7" eb="8">
      <t>リツ</t>
    </rPh>
    <phoneticPr fontId="5"/>
  </si>
  <si>
    <t>土地（㎡）</t>
    <rPh sb="0" eb="1">
      <t>ツチ</t>
    </rPh>
    <rPh sb="1" eb="2">
      <t>チ</t>
    </rPh>
    <phoneticPr fontId="5"/>
  </si>
  <si>
    <t>建物（㎡）</t>
    <rPh sb="0" eb="1">
      <t>ダテ</t>
    </rPh>
    <rPh sb="1" eb="2">
      <t>モノ</t>
    </rPh>
    <phoneticPr fontId="5"/>
  </si>
  <si>
    <t>各年３月３１日現在</t>
    <rPh sb="0" eb="2">
      <t>カクネン</t>
    </rPh>
    <rPh sb="3" eb="4">
      <t>ガツ</t>
    </rPh>
    <rPh sb="6" eb="7">
      <t>ニチ</t>
    </rPh>
    <rPh sb="7" eb="9">
      <t>ゲンザイ</t>
    </rPh>
    <phoneticPr fontId="5"/>
  </si>
  <si>
    <t>資料：石川町企画商工課</t>
    <rPh sb="0" eb="2">
      <t>シリョウ</t>
    </rPh>
    <rPh sb="3" eb="5">
      <t>イシカワ</t>
    </rPh>
    <rPh sb="5" eb="6">
      <t>マチ</t>
    </rPh>
    <rPh sb="6" eb="10">
      <t>キカクショウコウ</t>
    </rPh>
    <rPh sb="10" eb="11">
      <t>カ</t>
    </rPh>
    <phoneticPr fontId="5"/>
  </si>
  <si>
    <t>１　一般会計歳入歳出決算</t>
    <rPh sb="2" eb="4">
      <t>イッパン</t>
    </rPh>
    <rPh sb="4" eb="6">
      <t>カイケイ</t>
    </rPh>
    <rPh sb="6" eb="8">
      <t>サイニュウ</t>
    </rPh>
    <rPh sb="8" eb="10">
      <t>サイシュツ</t>
    </rPh>
    <rPh sb="10" eb="12">
      <t>ケッサン</t>
    </rPh>
    <phoneticPr fontId="5"/>
  </si>
  <si>
    <t>２　一般会計性質別歳出決算</t>
    <rPh sb="2" eb="4">
      <t>イッパン</t>
    </rPh>
    <rPh sb="4" eb="6">
      <t>カイケイ</t>
    </rPh>
    <rPh sb="6" eb="8">
      <t>セイシツ</t>
    </rPh>
    <rPh sb="8" eb="9">
      <t>ベツ</t>
    </rPh>
    <rPh sb="9" eb="11">
      <t>サイシュツ</t>
    </rPh>
    <rPh sb="11" eb="13">
      <t>ケッサン</t>
    </rPh>
    <phoneticPr fontId="5"/>
  </si>
  <si>
    <t>３　特別会計決算</t>
    <rPh sb="2" eb="4">
      <t>トクベツ</t>
    </rPh>
    <rPh sb="4" eb="6">
      <t>カイケイ</t>
    </rPh>
    <rPh sb="6" eb="8">
      <t>ケッサン</t>
    </rPh>
    <phoneticPr fontId="5"/>
  </si>
  <si>
    <t>４　国民健康保険特別会計決算</t>
    <rPh sb="2" eb="4">
      <t>コクミン</t>
    </rPh>
    <rPh sb="4" eb="6">
      <t>ケンコウ</t>
    </rPh>
    <rPh sb="6" eb="8">
      <t>ホケン</t>
    </rPh>
    <rPh sb="8" eb="10">
      <t>トクベツ</t>
    </rPh>
    <rPh sb="10" eb="12">
      <t>カイケイ</t>
    </rPh>
    <rPh sb="12" eb="14">
      <t>ケッサン</t>
    </rPh>
    <phoneticPr fontId="5"/>
  </si>
  <si>
    <t>５　町税決算</t>
    <rPh sb="2" eb="4">
      <t>チョウゼイ</t>
    </rPh>
    <rPh sb="4" eb="6">
      <t>ケッサン</t>
    </rPh>
    <phoneticPr fontId="5"/>
  </si>
  <si>
    <t>６　水道事業会計決算</t>
    <rPh sb="2" eb="4">
      <t>スイドウ</t>
    </rPh>
    <rPh sb="4" eb="6">
      <t>ジギョウ</t>
    </rPh>
    <rPh sb="6" eb="8">
      <t>カイケイ</t>
    </rPh>
    <rPh sb="8" eb="10">
      <t>ケッサン</t>
    </rPh>
    <phoneticPr fontId="5"/>
  </si>
  <si>
    <t>７　水道事業会計収益的収支決算書</t>
    <rPh sb="2" eb="4">
      <t>スイドウ</t>
    </rPh>
    <rPh sb="4" eb="6">
      <t>ジギョウ</t>
    </rPh>
    <rPh sb="6" eb="8">
      <t>カイケイ</t>
    </rPh>
    <rPh sb="8" eb="11">
      <t>シュウエキテキ</t>
    </rPh>
    <rPh sb="11" eb="13">
      <t>シュウシ</t>
    </rPh>
    <rPh sb="13" eb="16">
      <t>ケッサンショ</t>
    </rPh>
    <phoneticPr fontId="5"/>
  </si>
  <si>
    <t>８　財政力指数</t>
    <rPh sb="2" eb="5">
      <t>ザイセイリョク</t>
    </rPh>
    <rPh sb="5" eb="7">
      <t>シスウ</t>
    </rPh>
    <phoneticPr fontId="5"/>
  </si>
  <si>
    <t>９　町有財産</t>
    <rPh sb="2" eb="3">
      <t>チョウ</t>
    </rPh>
    <rPh sb="3" eb="4">
      <t>ユウ</t>
    </rPh>
    <rPh sb="4" eb="6">
      <t>ザイサン</t>
    </rPh>
    <phoneticPr fontId="5"/>
  </si>
  <si>
    <t>　４　国民健康保険特別会計決算</t>
    <rPh sb="3" eb="5">
      <t>コクミン</t>
    </rPh>
    <rPh sb="5" eb="7">
      <t>ケンコウ</t>
    </rPh>
    <rPh sb="7" eb="9">
      <t>ホケン</t>
    </rPh>
    <rPh sb="9" eb="11">
      <t>トクベツ</t>
    </rPh>
    <rPh sb="11" eb="13">
      <t>カイケイ</t>
    </rPh>
    <rPh sb="13" eb="15">
      <t>ケッサン</t>
    </rPh>
    <phoneticPr fontId="5"/>
  </si>
  <si>
    <t>区　　　　　分</t>
    <rPh sb="0" eb="1">
      <t>ク</t>
    </rPh>
    <rPh sb="6" eb="7">
      <t>ブン</t>
    </rPh>
    <phoneticPr fontId="5"/>
  </si>
  <si>
    <t>令和２年度</t>
    <rPh sb="0" eb="2">
      <t>レイワ</t>
    </rPh>
    <rPh sb="3" eb="5">
      <t>ネンド</t>
    </rPh>
    <phoneticPr fontId="5"/>
  </si>
  <si>
    <t>決算額（千円）</t>
    <rPh sb="0" eb="1">
      <t>ケツ</t>
    </rPh>
    <rPh sb="1" eb="2">
      <t>サン</t>
    </rPh>
    <rPh sb="2" eb="3">
      <t>ガク</t>
    </rPh>
    <rPh sb="4" eb="6">
      <t>センエン</t>
    </rPh>
    <phoneticPr fontId="5"/>
  </si>
  <si>
    <t>構成比
（％）</t>
    <rPh sb="0" eb="3">
      <t>コウセイヒ</t>
    </rPh>
    <phoneticPr fontId="5"/>
  </si>
  <si>
    <t>対前年
増加率（％）</t>
    <rPh sb="0" eb="1">
      <t>タイ</t>
    </rPh>
    <rPh sb="1" eb="3">
      <t>ゼンネン</t>
    </rPh>
    <rPh sb="4" eb="6">
      <t>ゾウカ</t>
    </rPh>
    <rPh sb="6" eb="7">
      <t>リツ</t>
    </rPh>
    <phoneticPr fontId="5"/>
  </si>
  <si>
    <t>歳   入</t>
    <rPh sb="0" eb="1">
      <t>トシ</t>
    </rPh>
    <rPh sb="4" eb="5">
      <t>イ</t>
    </rPh>
    <phoneticPr fontId="5"/>
  </si>
  <si>
    <t>保険税</t>
    <rPh sb="0" eb="2">
      <t>ホケン</t>
    </rPh>
    <rPh sb="2" eb="3">
      <t>ゼイ</t>
    </rPh>
    <phoneticPr fontId="5"/>
  </si>
  <si>
    <t>国・県支出金</t>
    <rPh sb="0" eb="1">
      <t>クニ</t>
    </rPh>
    <rPh sb="2" eb="3">
      <t>ケン</t>
    </rPh>
    <rPh sb="3" eb="6">
      <t>シシュツキン</t>
    </rPh>
    <phoneticPr fontId="5"/>
  </si>
  <si>
    <t>交付金</t>
    <rPh sb="0" eb="3">
      <t>コウフキン</t>
    </rPh>
    <phoneticPr fontId="5"/>
  </si>
  <si>
    <t>その他の収入</t>
    <rPh sb="2" eb="3">
      <t>タ</t>
    </rPh>
    <rPh sb="4" eb="6">
      <t>シュウニュウ</t>
    </rPh>
    <phoneticPr fontId="5"/>
  </si>
  <si>
    <t>計</t>
    <rPh sb="0" eb="1">
      <t>ケイ</t>
    </rPh>
    <phoneticPr fontId="5"/>
  </si>
  <si>
    <t>歳   出</t>
    <rPh sb="0" eb="1">
      <t>トシ</t>
    </rPh>
    <rPh sb="4" eb="5">
      <t>デ</t>
    </rPh>
    <phoneticPr fontId="5"/>
  </si>
  <si>
    <t>総務費</t>
    <rPh sb="0" eb="3">
      <t>ソウムヒ</t>
    </rPh>
    <phoneticPr fontId="5"/>
  </si>
  <si>
    <t>保険給付費</t>
    <rPh sb="0" eb="2">
      <t>ホケン</t>
    </rPh>
    <rPh sb="2" eb="4">
      <t>キュウフ</t>
    </rPh>
    <rPh sb="4" eb="5">
      <t>ヒ</t>
    </rPh>
    <phoneticPr fontId="5"/>
  </si>
  <si>
    <t>支援金・納付金</t>
    <rPh sb="0" eb="3">
      <t>シエンキン</t>
    </rPh>
    <rPh sb="4" eb="7">
      <t>ノウフキン</t>
    </rPh>
    <phoneticPr fontId="5"/>
  </si>
  <si>
    <t>保健事業費</t>
    <rPh sb="0" eb="2">
      <t>ホケン</t>
    </rPh>
    <rPh sb="2" eb="5">
      <t>ジギョウヒ</t>
    </rPh>
    <phoneticPr fontId="5"/>
  </si>
  <si>
    <t>その他の支出</t>
    <rPh sb="2" eb="3">
      <t>タ</t>
    </rPh>
    <rPh sb="4" eb="6">
      <t>シシュツ</t>
    </rPh>
    <phoneticPr fontId="5"/>
  </si>
  <si>
    <t>資料：石川町町民課</t>
    <rPh sb="0" eb="2">
      <t>シリョウ</t>
    </rPh>
    <rPh sb="3" eb="5">
      <t>イシカワ</t>
    </rPh>
    <rPh sb="5" eb="6">
      <t>イシマチ</t>
    </rPh>
    <rPh sb="6" eb="8">
      <t>チョウミン</t>
    </rPh>
    <rPh sb="8" eb="9">
      <t>カ</t>
    </rPh>
    <phoneticPr fontId="5"/>
  </si>
  <si>
    <t>国民健康保険税（医療分）課税状況　（現年度分、最終課税）</t>
    <rPh sb="8" eb="10">
      <t>イリョウ</t>
    </rPh>
    <rPh sb="10" eb="11">
      <t>ブン</t>
    </rPh>
    <phoneticPr fontId="5"/>
  </si>
  <si>
    <t>区　　　　　分</t>
    <phoneticPr fontId="5"/>
  </si>
  <si>
    <t>単位</t>
    <rPh sb="0" eb="2">
      <t>タンイ</t>
    </rPh>
    <phoneticPr fontId="5"/>
  </si>
  <si>
    <t>世帯数</t>
    <rPh sb="0" eb="3">
      <t>セタイスウ</t>
    </rPh>
    <phoneticPr fontId="5"/>
  </si>
  <si>
    <t>世帯</t>
    <rPh sb="0" eb="2">
      <t>セタイ</t>
    </rPh>
    <phoneticPr fontId="5"/>
  </si>
  <si>
    <t>被保険者数</t>
    <rPh sb="0" eb="4">
      <t>ヒホケンシャ</t>
    </rPh>
    <rPh sb="4" eb="5">
      <t>スウ</t>
    </rPh>
    <phoneticPr fontId="5"/>
  </si>
  <si>
    <t>人</t>
    <rPh sb="0" eb="1">
      <t>ニン</t>
    </rPh>
    <phoneticPr fontId="5"/>
  </si>
  <si>
    <t>年税額</t>
    <rPh sb="0" eb="3">
      <t>ネンゼイガク</t>
    </rPh>
    <phoneticPr fontId="5"/>
  </si>
  <si>
    <t>千円</t>
    <rPh sb="0" eb="2">
      <t>センエン</t>
    </rPh>
    <phoneticPr fontId="5"/>
  </si>
  <si>
    <t>１世帯当たり保険税</t>
    <rPh sb="1" eb="3">
      <t>セタイ</t>
    </rPh>
    <rPh sb="3" eb="4">
      <t>ア</t>
    </rPh>
    <rPh sb="6" eb="8">
      <t>ホケン</t>
    </rPh>
    <rPh sb="8" eb="9">
      <t>ゼイ</t>
    </rPh>
    <phoneticPr fontId="5"/>
  </si>
  <si>
    <t>円</t>
    <rPh sb="0" eb="1">
      <t>エン</t>
    </rPh>
    <phoneticPr fontId="5"/>
  </si>
  <si>
    <t>被保険者１人当たり税額</t>
    <rPh sb="0" eb="4">
      <t>ヒホケンシャ</t>
    </rPh>
    <rPh sb="5" eb="6">
      <t>ニン</t>
    </rPh>
    <rPh sb="6" eb="7">
      <t>ア</t>
    </rPh>
    <rPh sb="9" eb="10">
      <t>ゼイ</t>
    </rPh>
    <rPh sb="10" eb="11">
      <t>ガク</t>
    </rPh>
    <phoneticPr fontId="5"/>
  </si>
  <si>
    <t>被保険者１人当たり医療給付費</t>
    <rPh sb="0" eb="4">
      <t>ヒホケンシャ</t>
    </rPh>
    <rPh sb="5" eb="6">
      <t>ニン</t>
    </rPh>
    <rPh sb="6" eb="7">
      <t>ア</t>
    </rPh>
    <rPh sb="9" eb="11">
      <t>イリョウ</t>
    </rPh>
    <rPh sb="11" eb="13">
      <t>キュウフ</t>
    </rPh>
    <rPh sb="13" eb="14">
      <t>ヒ</t>
    </rPh>
    <phoneticPr fontId="5"/>
  </si>
  <si>
    <t>国民健康保険税（介護分）課税状況　（現年度分、最終課税）</t>
    <rPh sb="8" eb="10">
      <t>カイゴ</t>
    </rPh>
    <rPh sb="10" eb="11">
      <t>ブン</t>
    </rPh>
    <phoneticPr fontId="5"/>
  </si>
  <si>
    <t>国民健康保険税（後期高齢者支援金）課税状況（現年度分最終課税）</t>
    <rPh sb="0" eb="2">
      <t>コクミン</t>
    </rPh>
    <rPh sb="2" eb="4">
      <t>ケンコウ</t>
    </rPh>
    <rPh sb="4" eb="6">
      <t>ホケン</t>
    </rPh>
    <rPh sb="6" eb="7">
      <t>ゼイ</t>
    </rPh>
    <rPh sb="8" eb="10">
      <t>コウキ</t>
    </rPh>
    <rPh sb="10" eb="13">
      <t>コウレイシャ</t>
    </rPh>
    <rPh sb="13" eb="15">
      <t>シエン</t>
    </rPh>
    <rPh sb="15" eb="16">
      <t>キン</t>
    </rPh>
    <rPh sb="17" eb="19">
      <t>カゼイ</t>
    </rPh>
    <rPh sb="19" eb="21">
      <t>ジョウキョウ</t>
    </rPh>
    <rPh sb="22" eb="23">
      <t>ゲン</t>
    </rPh>
    <rPh sb="23" eb="24">
      <t>ネン</t>
    </rPh>
    <rPh sb="24" eb="25">
      <t>ド</t>
    </rPh>
    <rPh sb="25" eb="26">
      <t>ブン</t>
    </rPh>
    <rPh sb="26" eb="28">
      <t>サイシュウ</t>
    </rPh>
    <rPh sb="28" eb="30">
      <t>カゼイ</t>
    </rPh>
    <phoneticPr fontId="5"/>
  </si>
  <si>
    <t>人</t>
    <rPh sb="0" eb="1">
      <t>ヒト</t>
    </rPh>
    <phoneticPr fontId="5"/>
  </si>
  <si>
    <t>※　世帯数、被保険者数は年度平均数である。</t>
    <rPh sb="2" eb="5">
      <t>セタイスウ</t>
    </rPh>
    <rPh sb="6" eb="10">
      <t>ヒホケンシャ</t>
    </rPh>
    <rPh sb="10" eb="11">
      <t>スウ</t>
    </rPh>
    <rPh sb="12" eb="14">
      <t>ネンド</t>
    </rPh>
    <rPh sb="14" eb="16">
      <t>ヘイキン</t>
    </rPh>
    <rPh sb="16" eb="17">
      <t>スウ</t>
    </rPh>
    <phoneticPr fontId="5"/>
  </si>
  <si>
    <t>　５　町税決算</t>
    <rPh sb="3" eb="5">
      <t>チョウゼイ</t>
    </rPh>
    <rPh sb="5" eb="7">
      <t>ケッサン</t>
    </rPh>
    <phoneticPr fontId="5"/>
  </si>
  <si>
    <t>総額</t>
    <rPh sb="0" eb="2">
      <t>ソウガク</t>
    </rPh>
    <phoneticPr fontId="5"/>
  </si>
  <si>
    <t>町民税</t>
    <rPh sb="0" eb="2">
      <t>チョウミン</t>
    </rPh>
    <rPh sb="2" eb="3">
      <t>ゼイ</t>
    </rPh>
    <phoneticPr fontId="5"/>
  </si>
  <si>
    <t>個人</t>
    <rPh sb="0" eb="2">
      <t>コジン</t>
    </rPh>
    <phoneticPr fontId="5"/>
  </si>
  <si>
    <t>法人</t>
    <rPh sb="0" eb="2">
      <t>ホウジン</t>
    </rPh>
    <phoneticPr fontId="5"/>
  </si>
  <si>
    <t>固定資産税</t>
    <rPh sb="0" eb="2">
      <t>コテイ</t>
    </rPh>
    <rPh sb="2" eb="5">
      <t>シサンゼイ</t>
    </rPh>
    <phoneticPr fontId="5"/>
  </si>
  <si>
    <t>軽自動車税</t>
    <rPh sb="0" eb="4">
      <t>ケイジドウシャ</t>
    </rPh>
    <rPh sb="4" eb="5">
      <t>ゼイ</t>
    </rPh>
    <phoneticPr fontId="5"/>
  </si>
  <si>
    <t>たばこ税</t>
    <rPh sb="3" eb="4">
      <t>ゼイ</t>
    </rPh>
    <phoneticPr fontId="5"/>
  </si>
  <si>
    <t>特別土地保有税</t>
    <rPh sb="0" eb="2">
      <t>トクベツ</t>
    </rPh>
    <rPh sb="2" eb="4">
      <t>トチ</t>
    </rPh>
    <rPh sb="4" eb="7">
      <t>ホユウゼイ</t>
    </rPh>
    <phoneticPr fontId="5"/>
  </si>
  <si>
    <t>入湯税</t>
    <rPh sb="0" eb="2">
      <t>ニュウトウ</t>
    </rPh>
    <rPh sb="2" eb="3">
      <t>ゼイ</t>
    </rPh>
    <phoneticPr fontId="5"/>
  </si>
  <si>
    <t>歳入総額に占める　　　　　　　　　　　　町税割合（％）</t>
    <rPh sb="0" eb="2">
      <t>サイニュウ</t>
    </rPh>
    <rPh sb="2" eb="4">
      <t>ソウガク</t>
    </rPh>
    <rPh sb="5" eb="6">
      <t>シ</t>
    </rPh>
    <rPh sb="20" eb="22">
      <t>チョウゼイ</t>
    </rPh>
    <rPh sb="22" eb="24">
      <t>ワリアイ</t>
    </rPh>
    <phoneticPr fontId="5"/>
  </si>
  <si>
    <t>　６　水道事業会計決算</t>
    <rPh sb="3" eb="5">
      <t>スイドウ</t>
    </rPh>
    <rPh sb="5" eb="7">
      <t>ジギョウ</t>
    </rPh>
    <rPh sb="7" eb="9">
      <t>カイケイ</t>
    </rPh>
    <rPh sb="9" eb="11">
      <t>ケッサン</t>
    </rPh>
    <phoneticPr fontId="5"/>
  </si>
  <si>
    <t>決　　　　　　　　算　　　　　　　　　額</t>
    <rPh sb="0" eb="1">
      <t>ケツ</t>
    </rPh>
    <rPh sb="9" eb="10">
      <t>サン</t>
    </rPh>
    <rPh sb="19" eb="20">
      <t>ガク</t>
    </rPh>
    <phoneticPr fontId="5"/>
  </si>
  <si>
    <t>収益的収支</t>
    <rPh sb="0" eb="2">
      <t>シュウエキ</t>
    </rPh>
    <rPh sb="2" eb="3">
      <t>テキ</t>
    </rPh>
    <rPh sb="3" eb="5">
      <t>シュウシ</t>
    </rPh>
    <phoneticPr fontId="5"/>
  </si>
  <si>
    <t>収　入</t>
    <rPh sb="0" eb="1">
      <t>オサム</t>
    </rPh>
    <rPh sb="2" eb="3">
      <t>イ</t>
    </rPh>
    <phoneticPr fontId="5"/>
  </si>
  <si>
    <t>支　出</t>
    <rPh sb="0" eb="1">
      <t>ササ</t>
    </rPh>
    <rPh sb="2" eb="3">
      <t>デ</t>
    </rPh>
    <phoneticPr fontId="5"/>
  </si>
  <si>
    <t>資本的収支</t>
    <rPh sb="0" eb="3">
      <t>シホンテキ</t>
    </rPh>
    <rPh sb="3" eb="5">
      <t>シュウシ</t>
    </rPh>
    <phoneticPr fontId="5"/>
  </si>
  <si>
    <t>差　引</t>
    <rPh sb="0" eb="1">
      <t>サ</t>
    </rPh>
    <rPh sb="2" eb="3">
      <t>イン</t>
    </rPh>
    <phoneticPr fontId="5"/>
  </si>
  <si>
    <t>補填財源</t>
    <rPh sb="0" eb="2">
      <t>ホテン</t>
    </rPh>
    <rPh sb="2" eb="4">
      <t>ザイゲン</t>
    </rPh>
    <phoneticPr fontId="5"/>
  </si>
  <si>
    <t>損益勘定留保金</t>
    <rPh sb="0" eb="2">
      <t>ソンエキ</t>
    </rPh>
    <rPh sb="2" eb="4">
      <t>カンジョウ</t>
    </rPh>
    <rPh sb="4" eb="6">
      <t>リュウホ</t>
    </rPh>
    <rPh sb="6" eb="7">
      <t>キン</t>
    </rPh>
    <phoneticPr fontId="5"/>
  </si>
  <si>
    <t>建設改良積立金取り崩し額</t>
    <rPh sb="0" eb="2">
      <t>ケンセツ</t>
    </rPh>
    <rPh sb="2" eb="4">
      <t>カイリョウ</t>
    </rPh>
    <rPh sb="4" eb="6">
      <t>ツミタテ</t>
    </rPh>
    <rPh sb="6" eb="7">
      <t>キン</t>
    </rPh>
    <rPh sb="7" eb="8">
      <t>ト</t>
    </rPh>
    <rPh sb="9" eb="10">
      <t>クズ</t>
    </rPh>
    <rPh sb="11" eb="12">
      <t>ガク</t>
    </rPh>
    <phoneticPr fontId="5"/>
  </si>
  <si>
    <t>-</t>
    <phoneticPr fontId="15"/>
  </si>
  <si>
    <t>資料：石川町水道事業所</t>
    <rPh sb="0" eb="2">
      <t>シリョウ</t>
    </rPh>
    <rPh sb="3" eb="5">
      <t>イシカワ</t>
    </rPh>
    <rPh sb="5" eb="6">
      <t>イシマチ</t>
    </rPh>
    <rPh sb="6" eb="8">
      <t>スイドウ</t>
    </rPh>
    <rPh sb="8" eb="11">
      <t>ジギョウショ</t>
    </rPh>
    <phoneticPr fontId="5"/>
  </si>
  <si>
    <t>（注）各年度とも消費税込みの金額</t>
    <rPh sb="1" eb="2">
      <t>チュウ</t>
    </rPh>
    <rPh sb="3" eb="6">
      <t>カクネンド</t>
    </rPh>
    <rPh sb="8" eb="11">
      <t>ショウヒゼイ</t>
    </rPh>
    <rPh sb="11" eb="12">
      <t>ゴ</t>
    </rPh>
    <rPh sb="14" eb="16">
      <t>キンガク</t>
    </rPh>
    <phoneticPr fontId="5"/>
  </si>
  <si>
    <t>　７　水道事業会計収益的収支決算書</t>
  </si>
  <si>
    <t>（単位：千円・％）</t>
    <rPh sb="1" eb="3">
      <t>タンイ</t>
    </rPh>
    <rPh sb="4" eb="6">
      <t>センエン</t>
    </rPh>
    <phoneticPr fontId="5"/>
  </si>
  <si>
    <t>区分</t>
    <rPh sb="0" eb="2">
      <t>クブン</t>
    </rPh>
    <phoneticPr fontId="5"/>
  </si>
  <si>
    <t>科　　　目</t>
    <rPh sb="0" eb="1">
      <t>カ</t>
    </rPh>
    <rPh sb="4" eb="5">
      <t>メ</t>
    </rPh>
    <phoneticPr fontId="5"/>
  </si>
  <si>
    <t>令和２年度</t>
    <rPh sb="0" eb="1">
      <t>レイ</t>
    </rPh>
    <rPh sb="1" eb="2">
      <t>ワ</t>
    </rPh>
    <rPh sb="3" eb="5">
      <t>ネンド</t>
    </rPh>
    <phoneticPr fontId="5"/>
  </si>
  <si>
    <t>決　算　額</t>
    <rPh sb="0" eb="1">
      <t>ケツ</t>
    </rPh>
    <rPh sb="2" eb="3">
      <t>サン</t>
    </rPh>
    <rPh sb="4" eb="5">
      <t>ガク</t>
    </rPh>
    <phoneticPr fontId="5"/>
  </si>
  <si>
    <t>構成比</t>
    <rPh sb="0" eb="3">
      <t>コウセイヒ</t>
    </rPh>
    <phoneticPr fontId="5"/>
  </si>
  <si>
    <t>収　　入</t>
    <rPh sb="0" eb="1">
      <t>オサム</t>
    </rPh>
    <rPh sb="3" eb="4">
      <t>イ</t>
    </rPh>
    <phoneticPr fontId="5"/>
  </si>
  <si>
    <t>給水収益</t>
    <rPh sb="0" eb="2">
      <t>キュウスイ</t>
    </rPh>
    <rPh sb="2" eb="4">
      <t>シュウエキ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</si>
  <si>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</si>
  <si>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その他営業収益</t>
    <rPh sb="2" eb="3">
      <t>タ</t>
    </rPh>
    <rPh sb="3" eb="5">
      <t>エイギョウ</t>
    </rPh>
    <rPh sb="5" eb="7">
      <t>シュウエキ</t>
    </rPh>
    <phoneticPr fontId="5"/>
  </si>
  <si>
    <t>営業外収益</t>
    <rPh sb="0" eb="3">
      <t>エイギョウガイ</t>
    </rPh>
    <rPh sb="3" eb="5">
      <t>シュウエキ</t>
    </rPh>
    <phoneticPr fontId="5"/>
  </si>
  <si>
    <t>特別利益</t>
    <rPh sb="0" eb="2">
      <t>トクベツ</t>
    </rPh>
    <rPh sb="2" eb="4">
      <t>リエキ</t>
    </rPh>
    <phoneticPr fontId="5"/>
  </si>
  <si>
    <t>支　　出</t>
    <rPh sb="0" eb="1">
      <t>ササ</t>
    </rPh>
    <rPh sb="3" eb="4">
      <t>デ</t>
    </rPh>
    <phoneticPr fontId="5"/>
  </si>
  <si>
    <t>原水費及び浄水費</t>
    <rPh sb="0" eb="2">
      <t>ゲンスイ</t>
    </rPh>
    <rPh sb="2" eb="3">
      <t>ヒ</t>
    </rPh>
    <rPh sb="3" eb="4">
      <t>オヨ</t>
    </rPh>
    <rPh sb="5" eb="7">
      <t>ジョウスイ</t>
    </rPh>
    <rPh sb="7" eb="8">
      <t>ヒ</t>
    </rPh>
    <phoneticPr fontId="5"/>
  </si>
  <si>
    <t>配水費及び給水費</t>
    <rPh sb="0" eb="2">
      <t>ハイスイ</t>
    </rPh>
    <rPh sb="2" eb="3">
      <t>ヒ</t>
    </rPh>
    <rPh sb="3" eb="4">
      <t>オヨ</t>
    </rPh>
    <rPh sb="5" eb="7">
      <t>キュウスイ</t>
    </rPh>
    <rPh sb="7" eb="8">
      <t>ヒ</t>
    </rPh>
    <phoneticPr fontId="5"/>
  </si>
  <si>
    <t>受託工事費</t>
    <rPh sb="0" eb="2">
      <t>ジュタク</t>
    </rPh>
    <rPh sb="2" eb="5">
      <t>コウジヒ</t>
    </rPh>
    <phoneticPr fontId="15"/>
  </si>
  <si>
    <t>業務費</t>
    <rPh sb="0" eb="2">
      <t>ギョウム</t>
    </rPh>
    <rPh sb="2" eb="3">
      <t>ヒ</t>
    </rPh>
    <phoneticPr fontId="5"/>
  </si>
  <si>
    <t>総係費</t>
    <rPh sb="0" eb="1">
      <t>ソウ</t>
    </rPh>
    <rPh sb="1" eb="2">
      <t>カカリ</t>
    </rPh>
    <rPh sb="2" eb="3">
      <t>ヒ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</si>
  <si>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</si>
  <si>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資産減耗費</t>
    <rPh sb="0" eb="2">
      <t>シサン</t>
    </rPh>
    <rPh sb="2" eb="4">
      <t>ゲンモウ</t>
    </rPh>
    <rPh sb="4" eb="5">
      <t>ヒ</t>
    </rPh>
    <phoneticPr fontId="5"/>
  </si>
  <si>
    <t>営業外費用</t>
    <rPh sb="0" eb="3">
      <t>エイギョウガイ</t>
    </rPh>
    <rPh sb="3" eb="5">
      <t>ヒヨウ</t>
    </rPh>
    <phoneticPr fontId="5"/>
  </si>
  <si>
    <t>特別損失</t>
    <rPh sb="0" eb="2">
      <t>トクベツ</t>
    </rPh>
    <rPh sb="2" eb="4">
      <t>ソンシツ</t>
    </rPh>
    <phoneticPr fontId="5"/>
  </si>
  <si>
    <t>総損益</t>
    <rPh sb="0" eb="1">
      <t>ソウ</t>
    </rPh>
    <rPh sb="1" eb="3">
      <t>ソンエキ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</si>
  <si>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</si>
  <si>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営業収支比率</t>
    <rPh sb="0" eb="2">
      <t>エイギョウ</t>
    </rPh>
    <rPh sb="2" eb="4">
      <t>シュウシ</t>
    </rPh>
    <rPh sb="4" eb="6">
      <t>ヒリツ</t>
    </rPh>
    <phoneticPr fontId="5"/>
  </si>
  <si>
    <t>給水原価</t>
    <rPh sb="0" eb="2">
      <t>キュウスイ</t>
    </rPh>
    <rPh sb="2" eb="4">
      <t>ゲンカ</t>
    </rPh>
    <phoneticPr fontId="5"/>
  </si>
  <si>
    <t>円</t>
    <rPh sb="0" eb="1">
      <t>エン</t>
    </rPh>
    <phoneticPr fontId="15"/>
  </si>
  <si>
    <t>供給単価</t>
    <rPh sb="0" eb="2">
      <t>キョウキュウ</t>
    </rPh>
    <rPh sb="2" eb="4">
      <t>タンカ</t>
    </rPh>
    <phoneticPr fontId="5"/>
  </si>
  <si>
    <t>（注）各年度とも消費税抜きの金額。</t>
    <rPh sb="1" eb="2">
      <t>チュウ</t>
    </rPh>
    <rPh sb="3" eb="6">
      <t>カクネンド</t>
    </rPh>
    <rPh sb="8" eb="11">
      <t>ショウヒゼイ</t>
    </rPh>
    <rPh sb="11" eb="12">
      <t>ヌ</t>
    </rPh>
    <rPh sb="14" eb="16">
      <t>キンガク</t>
    </rPh>
    <phoneticPr fontId="5"/>
  </si>
  <si>
    <t>平成12年度</t>
    <phoneticPr fontId="5"/>
  </si>
  <si>
    <t>　　　　△ 0.7</t>
    <phoneticPr fontId="5"/>
  </si>
  <si>
    <t>　　　　△ 0.9</t>
    <phoneticPr fontId="5"/>
  </si>
  <si>
    <t>　１　一般会計歳入歳出決算</t>
    <phoneticPr fontId="5"/>
  </si>
  <si>
    <t>　（１）　歳　　入</t>
    <rPh sb="5" eb="6">
      <t>トシ</t>
    </rPh>
    <rPh sb="8" eb="9">
      <t>イ</t>
    </rPh>
    <phoneticPr fontId="5"/>
  </si>
  <si>
    <t>（単位：千円）</t>
    <rPh sb="1" eb="3">
      <t>タンイ</t>
    </rPh>
    <rPh sb="4" eb="6">
      <t>センエン</t>
    </rPh>
    <phoneticPr fontId="5"/>
  </si>
  <si>
    <t>令和２年度</t>
    <rPh sb="0" eb="1">
      <t>レイ</t>
    </rPh>
    <rPh sb="1" eb="2">
      <t>ワ</t>
    </rPh>
    <rPh sb="3" eb="5">
      <t>ネンド</t>
    </rPh>
    <phoneticPr fontId="15"/>
  </si>
  <si>
    <t>決算額
（千円）</t>
    <rPh sb="0" eb="1">
      <t>ケツ</t>
    </rPh>
    <rPh sb="1" eb="2">
      <t>サン</t>
    </rPh>
    <rPh sb="2" eb="3">
      <t>ガク</t>
    </rPh>
    <rPh sb="5" eb="7">
      <t>センエン</t>
    </rPh>
    <phoneticPr fontId="5"/>
  </si>
  <si>
    <t>対前年
増加率(%)</t>
    <rPh sb="0" eb="1">
      <t>タイ</t>
    </rPh>
    <rPh sb="1" eb="3">
      <t>ゼンネン</t>
    </rPh>
    <rPh sb="4" eb="6">
      <t>ゾウカ</t>
    </rPh>
    <rPh sb="6" eb="7">
      <t>リツ</t>
    </rPh>
    <phoneticPr fontId="5"/>
  </si>
  <si>
    <t>町税</t>
    <rPh sb="0" eb="2">
      <t>チョウゼイ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</si>
  <si>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</si>
  <si>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2">
      <t>リシ</t>
    </rPh>
    <rPh sb="2" eb="3">
      <t>ワ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</si>
  <si>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</si>
  <si>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8" eb="11">
      <t>コウフキン</t>
    </rPh>
    <phoneticPr fontId="5"/>
  </si>
  <si>
    <t>法人事業税交付金</t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</si>
  <si>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</si>
  <si>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</si>
  <si>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</si>
  <si>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</si>
  <si>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</si>
  <si>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</si>
  <si>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</si>
  <si>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</si>
  <si>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</si>
  <si>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</si>
  <si>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</si>
  <si>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3">
      <t>キフキン</t>
    </rPh>
    <phoneticPr fontId="5"/>
  </si>
  <si>
    <t>繰入金</t>
    <rPh sb="0" eb="2">
      <t>クリイレ</t>
    </rPh>
    <rPh sb="2" eb="3">
      <t>キン</t>
    </rPh>
    <phoneticPr fontId="5"/>
  </si>
  <si>
    <t>繰越金</t>
    <rPh sb="0" eb="2">
      <t>クリコシ</t>
    </rPh>
    <rPh sb="2" eb="3">
      <t>キン</t>
    </rPh>
    <phoneticPr fontId="5"/>
  </si>
  <si>
    <t>諸収入</t>
    <rPh sb="0" eb="1">
      <t>ショ</t>
    </rPh>
    <rPh sb="1" eb="3">
      <t>シュウニュウ</t>
    </rPh>
    <phoneticPr fontId="5"/>
  </si>
  <si>
    <t>町債</t>
    <rPh sb="0" eb="1">
      <t>マチ</t>
    </rPh>
    <rPh sb="1" eb="2">
      <t>サイ</t>
    </rPh>
    <phoneticPr fontId="5"/>
  </si>
  <si>
    <t>　（2）　歳　　出</t>
    <rPh sb="5" eb="6">
      <t>トシ</t>
    </rPh>
    <rPh sb="8" eb="9">
      <t>デ</t>
    </rPh>
    <phoneticPr fontId="5"/>
  </si>
  <si>
    <t>議会費</t>
    <rPh sb="0" eb="2">
      <t>ギカイ</t>
    </rPh>
    <rPh sb="2" eb="3">
      <t>ヒ</t>
    </rPh>
    <phoneticPr fontId="5"/>
  </si>
  <si>
    <t>民生費</t>
    <rPh sb="0" eb="2">
      <t>ミンセイ</t>
    </rPh>
    <rPh sb="2" eb="3">
      <t>ヒ</t>
    </rPh>
    <phoneticPr fontId="5"/>
  </si>
  <si>
    <t>衛生費</t>
    <rPh sb="0" eb="3">
      <t>エイセイヒ</t>
    </rPh>
    <phoneticPr fontId="5"/>
  </si>
  <si>
    <t>労働費</t>
    <rPh sb="0" eb="3">
      <t>ロウドウヒ</t>
    </rPh>
    <phoneticPr fontId="5"/>
  </si>
  <si>
    <t>農林水産業費</t>
    <rPh sb="0" eb="2">
      <t>ノウリン</t>
    </rPh>
    <rPh sb="2" eb="5">
      <t>スイサンギョウ</t>
    </rPh>
    <rPh sb="5" eb="6">
      <t>ヒ</t>
    </rPh>
    <phoneticPr fontId="5"/>
  </si>
  <si>
    <t>商工費</t>
    <rPh sb="0" eb="2">
      <t>ショウコウ</t>
    </rPh>
    <rPh sb="2" eb="3">
      <t>ヒ</t>
    </rPh>
    <phoneticPr fontId="5"/>
  </si>
  <si>
    <t>土木費</t>
    <rPh sb="0" eb="2">
      <t>ドボク</t>
    </rPh>
    <rPh sb="2" eb="3">
      <t>ヒ</t>
    </rPh>
    <phoneticPr fontId="5"/>
  </si>
  <si>
    <t>消防費</t>
    <rPh sb="0" eb="2">
      <t>ショウボウ</t>
    </rPh>
    <rPh sb="2" eb="3">
      <t>ヒ</t>
    </rPh>
    <phoneticPr fontId="5"/>
  </si>
  <si>
    <t>教育費</t>
    <rPh sb="0" eb="3">
      <t>キョウイクヒ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</si>
  <si>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</si>
  <si>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公債費</t>
    <rPh sb="0" eb="3">
      <t>コウサイヒ</t>
    </rPh>
    <phoneticPr fontId="5"/>
  </si>
  <si>
    <t>諸支出金</t>
    <rPh sb="0" eb="1">
      <t>ショ</t>
    </rPh>
    <rPh sb="1" eb="4">
      <t>シシュツキン</t>
    </rPh>
    <phoneticPr fontId="5"/>
  </si>
  <si>
    <t>総額（千円）</t>
    <rPh sb="0" eb="1">
      <t>フサ</t>
    </rPh>
    <rPh sb="1" eb="2">
      <t>ガク</t>
    </rPh>
    <rPh sb="3" eb="5">
      <t>センエン</t>
    </rPh>
    <phoneticPr fontId="5"/>
  </si>
  <si>
    <t>構成比（％）</t>
    <rPh sb="0" eb="1">
      <t>ガマエ</t>
    </rPh>
    <rPh sb="1" eb="2">
      <t>シゲル</t>
    </rPh>
    <rPh sb="2" eb="3">
      <t>ヒ</t>
    </rPh>
    <phoneticPr fontId="5"/>
  </si>
  <si>
    <t>人口１人当たり（円）</t>
    <rPh sb="0" eb="2">
      <t>ジンコウ</t>
    </rPh>
    <rPh sb="3" eb="4">
      <t>ニン</t>
    </rPh>
    <rPh sb="4" eb="5">
      <t>ア</t>
    </rPh>
    <rPh sb="8" eb="9">
      <t>エン</t>
    </rPh>
    <phoneticPr fontId="5"/>
  </si>
  <si>
    <t>消　費　的　経　費</t>
    <rPh sb="0" eb="1">
      <t>ケ</t>
    </rPh>
    <rPh sb="2" eb="3">
      <t>ヒ</t>
    </rPh>
    <rPh sb="4" eb="5">
      <t>マト</t>
    </rPh>
    <rPh sb="6" eb="7">
      <t>キョウ</t>
    </rPh>
    <rPh sb="8" eb="9">
      <t>ヒ</t>
    </rPh>
    <phoneticPr fontId="5"/>
  </si>
  <si>
    <t>内　訳</t>
    <rPh sb="0" eb="1">
      <t>ウチ</t>
    </rPh>
    <rPh sb="2" eb="3">
      <t>ヤク</t>
    </rPh>
    <phoneticPr fontId="5"/>
  </si>
  <si>
    <t>人件費</t>
    <rPh sb="0" eb="3">
      <t>ジンケンヒ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</si>
  <si>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</si>
  <si>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</si>
  <si>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扶助費</t>
    <rPh sb="0" eb="2">
      <t>フジョ</t>
    </rPh>
    <rPh sb="2" eb="3">
      <t>ヒ</t>
    </rPh>
    <phoneticPr fontId="5"/>
  </si>
  <si>
    <t>補助費等</t>
    <rPh sb="0" eb="2">
      <t>ホジョ</t>
    </rPh>
    <rPh sb="2" eb="3">
      <t>ヒ</t>
    </rPh>
    <rPh sb="3" eb="4">
      <t>トウ</t>
    </rPh>
    <phoneticPr fontId="5"/>
  </si>
  <si>
    <t>投　資　的　経　費</t>
    <rPh sb="0" eb="1">
      <t>ナ</t>
    </rPh>
    <rPh sb="2" eb="3">
      <t>シ</t>
    </rPh>
    <rPh sb="4" eb="5">
      <t>マト</t>
    </rPh>
    <rPh sb="6" eb="7">
      <t>キョウ</t>
    </rPh>
    <rPh sb="8" eb="9">
      <t>ヒ</t>
    </rPh>
    <phoneticPr fontId="5"/>
  </si>
  <si>
    <t>補助事業</t>
    <rPh sb="0" eb="2">
      <t>ホジョ</t>
    </rPh>
    <rPh sb="2" eb="4">
      <t>ジギョウ</t>
    </rPh>
    <phoneticPr fontId="5"/>
  </si>
  <si>
    <t>単独事業</t>
    <rPh sb="0" eb="2">
      <t>タンドク</t>
    </rPh>
    <rPh sb="2" eb="4">
      <t>ジギョウ</t>
    </rPh>
    <phoneticPr fontId="5"/>
  </si>
  <si>
    <t>国直轄事業</t>
    <rPh sb="0" eb="1">
      <t>クニ</t>
    </rPh>
    <rPh sb="1" eb="3">
      <t>チョッカツ</t>
    </rPh>
    <rPh sb="3" eb="5">
      <t>ジギョウ</t>
    </rPh>
    <phoneticPr fontId="5"/>
  </si>
  <si>
    <t>県営負担事業</t>
    <rPh sb="0" eb="2">
      <t>ケンエイ</t>
    </rPh>
    <rPh sb="2" eb="4">
      <t>フタン</t>
    </rPh>
    <rPh sb="4" eb="6">
      <t>ジギョウ</t>
    </rPh>
    <phoneticPr fontId="5"/>
  </si>
  <si>
    <t>災害復旧事業</t>
    <rPh sb="0" eb="2">
      <t>サイガイ</t>
    </rPh>
    <rPh sb="2" eb="4">
      <t>フッキュウ</t>
    </rPh>
    <rPh sb="4" eb="6">
      <t>ジギョウ</t>
    </rPh>
    <phoneticPr fontId="5"/>
  </si>
  <si>
    <t>積立金</t>
    <rPh sb="0" eb="2">
      <t>ツミタテ</t>
    </rPh>
    <rPh sb="2" eb="3">
      <t>キン</t>
    </rPh>
    <phoneticPr fontId="5"/>
  </si>
  <si>
    <t>投資及び出資金・貸付金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5"/>
  </si>
  <si>
    <t>繰出金</t>
    <rPh sb="0" eb="2">
      <t>クリダ</t>
    </rPh>
    <rPh sb="2" eb="3">
      <t>キン</t>
    </rPh>
    <phoneticPr fontId="5"/>
  </si>
  <si>
    <t>　３　特別会計決算</t>
    <rPh sb="3" eb="5">
      <t>トクベツ</t>
    </rPh>
    <rPh sb="5" eb="7">
      <t>カイケイ</t>
    </rPh>
    <rPh sb="7" eb="9">
      <t>ケッサン</t>
    </rPh>
    <phoneticPr fontId="5"/>
  </si>
  <si>
    <t>会　　計　　名</t>
    <rPh sb="0" eb="1">
      <t>カイ</t>
    </rPh>
    <rPh sb="3" eb="4">
      <t>ケイ</t>
    </rPh>
    <rPh sb="6" eb="7">
      <t>メイ</t>
    </rPh>
    <phoneticPr fontId="5"/>
  </si>
  <si>
    <t>歳　　　　　入</t>
    <rPh sb="0" eb="1">
      <t>トシ</t>
    </rPh>
    <rPh sb="6" eb="7">
      <t>イ</t>
    </rPh>
    <phoneticPr fontId="5"/>
  </si>
  <si>
    <t>歳　　　　　出</t>
    <rPh sb="0" eb="1">
      <t>トシ</t>
    </rPh>
    <rPh sb="6" eb="7">
      <t>デ</t>
    </rPh>
    <phoneticPr fontId="5"/>
  </si>
  <si>
    <t>令和２年度
（千円）</t>
    <rPh sb="0" eb="2">
      <t>レイワ</t>
    </rPh>
    <rPh sb="3" eb="5">
      <t>ネンド</t>
    </rPh>
    <rPh sb="4" eb="5">
      <t>ガンネン</t>
    </rPh>
    <rPh sb="7" eb="9">
      <t>センエン</t>
    </rPh>
    <phoneticPr fontId="5"/>
  </si>
  <si>
    <t>令和２年度
（千円）</t>
    <rPh sb="3" eb="5">
      <t>ネンド</t>
    </rPh>
    <rPh sb="7" eb="9">
      <t>センエン</t>
    </rPh>
    <phoneticPr fontId="5"/>
  </si>
  <si>
    <t>国民健康保険</t>
    <rPh sb="0" eb="2">
      <t>コクミン</t>
    </rPh>
    <rPh sb="2" eb="4">
      <t>ケンコウ</t>
    </rPh>
    <rPh sb="4" eb="6">
      <t>ホケン</t>
    </rPh>
    <phoneticPr fontId="5"/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</si>
  <si>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</si>
  <si>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</t>
    <rPh sb="0" eb="2">
      <t>カイゴ</t>
    </rPh>
    <rPh sb="2" eb="4">
      <t>ホケン</t>
    </rPh>
    <phoneticPr fontId="5"/>
  </si>
  <si>
    <t>母畑財産区</t>
    <rPh sb="0" eb="2">
      <t>ボバタ</t>
    </rPh>
    <rPh sb="2" eb="4">
      <t>ザイサン</t>
    </rPh>
    <rPh sb="4" eb="5">
      <t>ク</t>
    </rPh>
    <phoneticPr fontId="5"/>
  </si>
  <si>
    <t>中谷財産区</t>
    <rPh sb="0" eb="2">
      <t>ナカタニ</t>
    </rPh>
    <rPh sb="2" eb="4">
      <t>ザイサン</t>
    </rPh>
    <rPh sb="4" eb="5">
      <t>ク</t>
    </rPh>
    <phoneticPr fontId="5"/>
  </si>
  <si>
    <t>土地開発事業</t>
    <rPh sb="0" eb="2">
      <t>トチ</t>
    </rPh>
    <rPh sb="2" eb="4">
      <t>カイハツ</t>
    </rPh>
    <rPh sb="4" eb="6">
      <t>ジギョウ</t>
    </rPh>
    <phoneticPr fontId="5"/>
  </si>
  <si>
    <t>宅地造成事業</t>
    <rPh sb="0" eb="2">
      <t>タクチ</t>
    </rPh>
    <rPh sb="2" eb="4">
      <t>ゾウセイ</t>
    </rPh>
    <rPh sb="4" eb="6">
      <t>ジギョウ</t>
    </rPh>
    <phoneticPr fontId="5"/>
  </si>
  <si>
    <t>令和元年度（平成31年度）</t>
    <rPh sb="0" eb="2">
      <t>レイワ</t>
    </rPh>
    <rPh sb="2" eb="3">
      <t>ゲン</t>
    </rPh>
    <rPh sb="3" eb="5">
      <t>ネンド</t>
    </rPh>
    <rPh sb="6" eb="8">
      <t>ヘイセイ</t>
    </rPh>
    <rPh sb="10" eb="12">
      <t>ネンド</t>
    </rPh>
    <phoneticPr fontId="5"/>
  </si>
  <si>
    <t>令和元年度
（平成31年度）
（千円）</t>
    <rPh sb="0" eb="1">
      <t>レイ</t>
    </rPh>
    <rPh sb="1" eb="2">
      <t>ワ</t>
    </rPh>
    <rPh sb="2" eb="3">
      <t>ゲン</t>
    </rPh>
    <rPh sb="3" eb="5">
      <t>ネンド</t>
    </rPh>
    <rPh sb="7" eb="9">
      <t>ヘイセイ</t>
    </rPh>
    <rPh sb="11" eb="13">
      <t>ネンド</t>
    </rPh>
    <rPh sb="14" eb="16">
      <t>ヘイネンド</t>
    </rPh>
    <rPh sb="16" eb="18">
      <t>センエン</t>
    </rPh>
    <phoneticPr fontId="5"/>
  </si>
  <si>
    <t>令和元年度（平成31年度）</t>
    <phoneticPr fontId="5"/>
  </si>
  <si>
    <t>令和元年度（平成31年度）</t>
    <phoneticPr fontId="15"/>
  </si>
  <si>
    <t>-</t>
    <phoneticPr fontId="5"/>
  </si>
  <si>
    <t>伸　率（％）</t>
    <rPh sb="0" eb="1">
      <t>シン</t>
    </rPh>
    <rPh sb="2" eb="3">
      <t>リツ</t>
    </rPh>
    <phoneticPr fontId="5"/>
  </si>
  <si>
    <t>令和2年度</t>
    <rPh sb="0" eb="1">
      <t>レイ</t>
    </rPh>
    <rPh sb="1" eb="2">
      <t>ワ</t>
    </rPh>
    <rPh sb="3" eb="5">
      <t>ネンド</t>
    </rPh>
    <phoneticPr fontId="5"/>
  </si>
  <si>
    <t>令和３年度</t>
    <rPh sb="0" eb="1">
      <t>レイ</t>
    </rPh>
    <rPh sb="1" eb="2">
      <t>ワ</t>
    </rPh>
    <rPh sb="3" eb="5">
      <t>ネンド</t>
    </rPh>
    <phoneticPr fontId="15"/>
  </si>
  <si>
    <t>　２　一般会計性質別歳出決算（令和３年度）</t>
    <rPh sb="3" eb="5">
      <t>イッパン</t>
    </rPh>
    <rPh sb="5" eb="7">
      <t>カイケイ</t>
    </rPh>
    <rPh sb="7" eb="9">
      <t>セイシツ</t>
    </rPh>
    <rPh sb="9" eb="10">
      <t>ベツ</t>
    </rPh>
    <rPh sb="10" eb="12">
      <t>サイシュツ</t>
    </rPh>
    <rPh sb="12" eb="14">
      <t>ケッサン</t>
    </rPh>
    <rPh sb="15" eb="17">
      <t>レイワ</t>
    </rPh>
    <rPh sb="18" eb="20">
      <t>ネンド</t>
    </rPh>
    <phoneticPr fontId="5"/>
  </si>
  <si>
    <t>令和３年度
（千円）</t>
    <rPh sb="0" eb="2">
      <t>レイワ</t>
    </rPh>
    <rPh sb="3" eb="5">
      <t>ネンド</t>
    </rPh>
    <rPh sb="4" eb="5">
      <t>ガンネン</t>
    </rPh>
    <rPh sb="7" eb="9">
      <t>センエン</t>
    </rPh>
    <phoneticPr fontId="5"/>
  </si>
  <si>
    <t>令和３年度
（千円）</t>
    <rPh sb="3" eb="5">
      <t>ネンド</t>
    </rPh>
    <rPh sb="7" eb="9">
      <t>センエン</t>
    </rPh>
    <phoneticPr fontId="5"/>
  </si>
  <si>
    <t>令和３年度</t>
    <rPh sb="0" eb="2">
      <t>レイワ</t>
    </rPh>
    <rPh sb="3" eb="5">
      <t>ネンド</t>
    </rPh>
    <phoneticPr fontId="5"/>
  </si>
  <si>
    <t>令和２年度</t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</si>
  <si>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</si>
  <si>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令和２年度</t>
    <phoneticPr fontId="5"/>
  </si>
  <si>
    <t>令和２年度
（千円）</t>
    <rPh sb="0" eb="1">
      <t>レイ</t>
    </rPh>
    <rPh sb="1" eb="2">
      <t>ワ</t>
    </rPh>
    <rPh sb="3" eb="5">
      <t>ネンド</t>
    </rPh>
    <rPh sb="7" eb="9">
      <t>センエン</t>
    </rPh>
    <phoneticPr fontId="5"/>
  </si>
  <si>
    <t>令和２年度
（千円）</t>
    <rPh sb="0" eb="1">
      <t>レイ</t>
    </rPh>
    <rPh sb="1" eb="2">
      <t>ワ</t>
    </rPh>
    <rPh sb="3" eb="5">
      <t>ネンド</t>
    </rPh>
    <rPh sb="5" eb="7">
      <t>ヘイネンド</t>
    </rPh>
    <rPh sb="7" eb="9">
      <t>センエン</t>
    </rPh>
    <phoneticPr fontId="5"/>
  </si>
  <si>
    <t>令和３年度</t>
    <rPh sb="0" eb="1">
      <t>レイ</t>
    </rPh>
    <rPh sb="1" eb="2">
      <t>ワ</t>
    </rPh>
    <rPh sb="3" eb="5">
      <t>ネンド</t>
    </rPh>
    <phoneticPr fontId="5"/>
  </si>
  <si>
    <t>（注）人口は、令和3年4月1日現在住民基本台帳人口（14,586人）による。</t>
    <rPh sb="7" eb="9">
      <t>レイワ</t>
    </rPh>
    <phoneticPr fontId="5"/>
  </si>
  <si>
    <t>区　　　　　分</t>
    <phoneticPr fontId="5"/>
  </si>
  <si>
    <t>-</t>
    <phoneticPr fontId="5"/>
  </si>
  <si>
    <t>166.84</t>
    <phoneticPr fontId="15"/>
  </si>
  <si>
    <t>168.28</t>
    <phoneticPr fontId="5"/>
  </si>
  <si>
    <t>皆減</t>
    <rPh sb="0" eb="1">
      <t>ミナ</t>
    </rPh>
    <rPh sb="1" eb="2">
      <t>ゲン</t>
    </rPh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</si>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</sst>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;&quot;△ &quot;0.0"/>
    <numFmt numFmtId="177" formatCode="#,##0.000;[Red]\-#,##0.000"/>
    <numFmt numFmtId="178" formatCode="#,##0.0;[Red]\-#,##0.0"/>
    <numFmt numFmtId="179" formatCode="#,##0;&quot;△ &quot;#,##0"/>
    <numFmt numFmtId="180" formatCode="0.0%"/>
    <numFmt numFmtId="181" formatCode="0.0"/>
    <numFmt numFmtId="182" formatCode="#,##0.0;&quot;△ &quot;#,##0.0"/>
    <numFmt numFmtId="183" formatCode="#,##0_ "/>
    <numFmt numFmtId="184" formatCode="0.00;&quot;△ &quot;0.00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4">
    <xf numFmtId="0" fontId="0" fillId="0" borderId="0"/>
    <xf numFmtId="38" fontId="4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  <xf numFmtId="38" fontId="6" fillId="0" borderId="4" xfId="1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176" fontId="8" fillId="0" borderId="0" xfId="0" applyNumberFormat="1" applyFont="1" applyFill="1" applyBorder="1"/>
    <xf numFmtId="177" fontId="6" fillId="0" borderId="5" xfId="1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/>
    <xf numFmtId="38" fontId="6" fillId="0" borderId="6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vertical="center"/>
    </xf>
    <xf numFmtId="176" fontId="8" fillId="0" borderId="3" xfId="0" applyNumberFormat="1" applyFont="1" applyFill="1" applyBorder="1"/>
    <xf numFmtId="176" fontId="8" fillId="0" borderId="0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 shrinkToFit="1"/>
    </xf>
    <xf numFmtId="0" fontId="11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distributed" vertic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5" applyFont="1" applyFill="1" applyAlignment="1"/>
    <xf numFmtId="0" fontId="6" fillId="0" borderId="0" xfId="5" applyFont="1" applyFill="1" applyAlignment="1"/>
    <xf numFmtId="0" fontId="6" fillId="0" borderId="0" xfId="5" applyFont="1" applyFill="1" applyAlignment="1">
      <alignment horizontal="right"/>
    </xf>
    <xf numFmtId="0" fontId="6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vertical="center"/>
    </xf>
    <xf numFmtId="38" fontId="6" fillId="0" borderId="3" xfId="6" applyFont="1" applyFill="1" applyBorder="1" applyAlignment="1">
      <alignment horizontal="right" vertical="center"/>
    </xf>
    <xf numFmtId="0" fontId="2" fillId="0" borderId="0" xfId="5" applyFont="1" applyFill="1" applyAlignment="1"/>
    <xf numFmtId="38" fontId="6" fillId="0" borderId="4" xfId="6" applyFont="1" applyFill="1" applyBorder="1" applyAlignment="1">
      <alignment horizontal="right" vertical="center"/>
    </xf>
    <xf numFmtId="38" fontId="6" fillId="0" borderId="4" xfId="6" applyNumberFormat="1" applyFont="1" applyFill="1" applyBorder="1" applyAlignment="1">
      <alignment horizontal="right" vertical="center"/>
    </xf>
    <xf numFmtId="178" fontId="6" fillId="0" borderId="11" xfId="6" applyNumberFormat="1" applyFont="1" applyFill="1" applyBorder="1" applyAlignment="1">
      <alignment horizontal="right" vertical="center"/>
    </xf>
    <xf numFmtId="38" fontId="6" fillId="0" borderId="1" xfId="6" applyFont="1" applyFill="1" applyBorder="1" applyAlignment="1">
      <alignment horizontal="right" vertical="center"/>
    </xf>
    <xf numFmtId="179" fontId="6" fillId="0" borderId="1" xfId="6" applyNumberFormat="1" applyFont="1" applyFill="1" applyBorder="1" applyAlignment="1">
      <alignment horizontal="right" vertical="center"/>
    </xf>
    <xf numFmtId="38" fontId="6" fillId="0" borderId="21" xfId="6" applyFont="1" applyFill="1" applyBorder="1" applyAlignment="1">
      <alignment horizontal="right" vertical="center"/>
    </xf>
    <xf numFmtId="0" fontId="12" fillId="0" borderId="0" xfId="5" applyFont="1" applyFill="1" applyAlignment="1"/>
    <xf numFmtId="180" fontId="6" fillId="0" borderId="0" xfId="5" applyNumberFormat="1" applyFont="1" applyFill="1" applyAlignment="1"/>
    <xf numFmtId="0" fontId="9" fillId="0" borderId="0" xfId="5" applyFont="1" applyFill="1" applyAlignment="1"/>
    <xf numFmtId="0" fontId="7" fillId="0" borderId="0" xfId="8" applyFont="1" applyFill="1" applyAlignment="1"/>
    <xf numFmtId="0" fontId="6" fillId="0" borderId="0" xfId="8" applyFont="1" applyFill="1" applyAlignment="1"/>
    <xf numFmtId="0" fontId="6" fillId="0" borderId="0" xfId="8" applyFont="1" applyFill="1" applyAlignment="1">
      <alignment horizontal="right"/>
    </xf>
    <xf numFmtId="0" fontId="6" fillId="0" borderId="0" xfId="8" applyFont="1" applyFill="1" applyAlignment="1">
      <alignment vertical="center"/>
    </xf>
    <xf numFmtId="0" fontId="6" fillId="0" borderId="1" xfId="8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0" fontId="14" fillId="0" borderId="20" xfId="8" applyFont="1" applyFill="1" applyBorder="1" applyAlignment="1">
      <alignment horizontal="center" vertical="center" wrapText="1"/>
    </xf>
    <xf numFmtId="181" fontId="6" fillId="0" borderId="3" xfId="9" applyNumberFormat="1" applyFont="1" applyFill="1" applyBorder="1" applyAlignment="1">
      <alignment horizontal="right" vertical="center"/>
    </xf>
    <xf numFmtId="38" fontId="6" fillId="0" borderId="2" xfId="9" applyFont="1" applyFill="1" applyBorder="1" applyAlignment="1">
      <alignment vertical="center"/>
    </xf>
    <xf numFmtId="181" fontId="6" fillId="0" borderId="2" xfId="8" applyNumberFormat="1" applyFont="1" applyFill="1" applyBorder="1" applyAlignment="1">
      <alignment vertical="center"/>
    </xf>
    <xf numFmtId="182" fontId="6" fillId="0" borderId="5" xfId="9" applyNumberFormat="1" applyFont="1" applyFill="1" applyBorder="1" applyAlignment="1">
      <alignment horizontal="right" vertical="center"/>
    </xf>
    <xf numFmtId="38" fontId="6" fillId="0" borderId="3" xfId="9" applyFont="1" applyFill="1" applyBorder="1" applyAlignment="1">
      <alignment vertical="center"/>
    </xf>
    <xf numFmtId="181" fontId="6" fillId="0" borderId="3" xfId="8" applyNumberFormat="1" applyFont="1" applyFill="1" applyBorder="1" applyAlignment="1">
      <alignment vertical="center"/>
    </xf>
    <xf numFmtId="0" fontId="12" fillId="0" borderId="8" xfId="8" applyFont="1" applyFill="1" applyBorder="1" applyAlignment="1">
      <alignment horizontal="distributed" vertical="center"/>
    </xf>
    <xf numFmtId="0" fontId="14" fillId="0" borderId="8" xfId="8" applyFont="1" applyFill="1" applyBorder="1" applyAlignment="1">
      <alignment horizontal="distributed" vertical="center"/>
    </xf>
    <xf numFmtId="38" fontId="8" fillId="0" borderId="3" xfId="9" applyFont="1" applyFill="1" applyBorder="1" applyAlignment="1">
      <alignment horizontal="right" vertical="center"/>
    </xf>
    <xf numFmtId="0" fontId="16" fillId="0" borderId="8" xfId="8" applyFont="1" applyFill="1" applyBorder="1" applyAlignment="1">
      <alignment horizontal="distributed" vertical="center"/>
    </xf>
    <xf numFmtId="0" fontId="6" fillId="0" borderId="30" xfId="8" applyFont="1" applyFill="1" applyBorder="1" applyAlignment="1">
      <alignment horizontal="center" vertical="center"/>
    </xf>
    <xf numFmtId="179" fontId="6" fillId="0" borderId="21" xfId="9" applyNumberFormat="1" applyFont="1" applyFill="1" applyBorder="1" applyAlignment="1">
      <alignment horizontal="right" vertical="center"/>
    </xf>
    <xf numFmtId="179" fontId="6" fillId="0" borderId="21" xfId="9" applyNumberFormat="1" applyFont="1" applyFill="1" applyBorder="1" applyAlignment="1">
      <alignment vertical="center"/>
    </xf>
    <xf numFmtId="181" fontId="6" fillId="0" borderId="21" xfId="9" applyNumberFormat="1" applyFont="1" applyFill="1" applyBorder="1" applyAlignment="1">
      <alignment horizontal="right" vertical="center"/>
    </xf>
    <xf numFmtId="182" fontId="6" fillId="0" borderId="22" xfId="9" applyNumberFormat="1" applyFont="1" applyFill="1" applyBorder="1" applyAlignment="1">
      <alignment horizontal="right" vertical="center"/>
    </xf>
    <xf numFmtId="180" fontId="6" fillId="0" borderId="0" xfId="8" applyNumberFormat="1" applyFont="1" applyFill="1" applyAlignment="1"/>
    <xf numFmtId="183" fontId="8" fillId="0" borderId="32" xfId="8" applyNumberFormat="1" applyFont="1" applyFill="1" applyBorder="1" applyAlignment="1"/>
    <xf numFmtId="181" fontId="6" fillId="0" borderId="2" xfId="9" applyNumberFormat="1" applyFont="1" applyFill="1" applyBorder="1" applyAlignment="1">
      <alignment horizontal="right" vertical="center"/>
    </xf>
    <xf numFmtId="183" fontId="8" fillId="0" borderId="33" xfId="8" applyNumberFormat="1" applyFont="1" applyFill="1" applyBorder="1" applyAlignment="1"/>
    <xf numFmtId="183" fontId="8" fillId="0" borderId="34" xfId="8" applyNumberFormat="1" applyFont="1" applyFill="1" applyBorder="1" applyAlignment="1"/>
    <xf numFmtId="181" fontId="6" fillId="0" borderId="4" xfId="9" applyNumberFormat="1" applyFont="1" applyFill="1" applyBorder="1" applyAlignment="1">
      <alignment horizontal="right" vertical="center"/>
    </xf>
    <xf numFmtId="0" fontId="6" fillId="0" borderId="10" xfId="8" applyFont="1" applyFill="1" applyBorder="1" applyAlignment="1">
      <alignment horizontal="center" vertical="center"/>
    </xf>
    <xf numFmtId="179" fontId="6" fillId="0" borderId="11" xfId="9" applyNumberFormat="1" applyFont="1" applyFill="1" applyBorder="1" applyAlignment="1">
      <alignment horizontal="right" vertical="center"/>
    </xf>
    <xf numFmtId="0" fontId="1" fillId="0" borderId="0" xfId="8" applyFont="1" applyFill="1" applyBorder="1" applyAlignment="1">
      <alignment vertical="center"/>
    </xf>
    <xf numFmtId="57" fontId="1" fillId="0" borderId="0" xfId="8" applyNumberFormat="1" applyFont="1" applyFill="1" applyAlignment="1">
      <alignment vertical="center"/>
    </xf>
    <xf numFmtId="0" fontId="1" fillId="0" borderId="0" xfId="8" applyFont="1" applyFill="1" applyAlignment="1">
      <alignment vertical="center"/>
    </xf>
    <xf numFmtId="38" fontId="6" fillId="0" borderId="0" xfId="9" applyFont="1" applyFill="1" applyAlignment="1"/>
    <xf numFmtId="0" fontId="6" fillId="0" borderId="4" xfId="8" applyFont="1" applyFill="1" applyBorder="1" applyAlignment="1">
      <alignment horizontal="center" vertical="center" wrapText="1" shrinkToFit="1"/>
    </xf>
    <xf numFmtId="0" fontId="12" fillId="0" borderId="4" xfId="8" applyFont="1" applyFill="1" applyBorder="1" applyAlignment="1">
      <alignment horizontal="center" vertical="center" wrapText="1"/>
    </xf>
    <xf numFmtId="183" fontId="6" fillId="0" borderId="2" xfId="8" applyNumberFormat="1" applyFont="1" applyFill="1" applyBorder="1" applyAlignment="1">
      <alignment vertical="center" shrinkToFit="1"/>
    </xf>
    <xf numFmtId="183" fontId="6" fillId="0" borderId="0" xfId="8" applyNumberFormat="1" applyFont="1" applyFill="1" applyAlignment="1">
      <alignment vertical="center"/>
    </xf>
    <xf numFmtId="183" fontId="6" fillId="0" borderId="3" xfId="8" applyNumberFormat="1" applyFont="1" applyFill="1" applyBorder="1" applyAlignment="1">
      <alignment vertical="center" shrinkToFit="1"/>
    </xf>
    <xf numFmtId="183" fontId="6" fillId="0" borderId="3" xfId="8" applyNumberFormat="1" applyFont="1" applyFill="1" applyBorder="1" applyAlignment="1">
      <alignment vertical="center"/>
    </xf>
    <xf numFmtId="183" fontId="6" fillId="0" borderId="11" xfId="8" applyNumberFormat="1" applyFont="1" applyFill="1" applyBorder="1" applyAlignment="1">
      <alignment vertical="center"/>
    </xf>
    <xf numFmtId="9" fontId="2" fillId="0" borderId="0" xfId="10" applyFont="1" applyFill="1" applyAlignment="1"/>
    <xf numFmtId="176" fontId="6" fillId="0" borderId="5" xfId="9" applyNumberFormat="1" applyFont="1" applyFill="1" applyBorder="1" applyAlignment="1">
      <alignment horizontal="right" vertical="center"/>
    </xf>
    <xf numFmtId="176" fontId="6" fillId="0" borderId="12" xfId="9" applyNumberFormat="1" applyFont="1" applyFill="1" applyBorder="1" applyAlignment="1">
      <alignment horizontal="right" vertical="center"/>
    </xf>
    <xf numFmtId="0" fontId="12" fillId="0" borderId="20" xfId="5" applyFont="1" applyFill="1" applyBorder="1" applyAlignment="1">
      <alignment horizontal="center" vertical="center" wrapText="1" shrinkToFit="1"/>
    </xf>
    <xf numFmtId="176" fontId="6" fillId="0" borderId="5" xfId="6" applyNumberFormat="1" applyFont="1" applyFill="1" applyBorder="1" applyAlignment="1">
      <alignment horizontal="right" vertical="center"/>
    </xf>
    <xf numFmtId="176" fontId="6" fillId="0" borderId="6" xfId="6" applyNumberFormat="1" applyFont="1" applyFill="1" applyBorder="1" applyAlignment="1">
      <alignment horizontal="right" vertical="center"/>
    </xf>
    <xf numFmtId="9" fontId="6" fillId="0" borderId="13" xfId="6" applyNumberFormat="1" applyFont="1" applyFill="1" applyBorder="1" applyAlignment="1">
      <alignment horizontal="right" vertical="center"/>
    </xf>
    <xf numFmtId="176" fontId="6" fillId="0" borderId="12" xfId="6" applyNumberFormat="1" applyFont="1" applyFill="1" applyBorder="1" applyAlignment="1">
      <alignment horizontal="right" vertical="center"/>
    </xf>
    <xf numFmtId="176" fontId="6" fillId="0" borderId="20" xfId="7" applyNumberFormat="1" applyFont="1" applyFill="1" applyBorder="1" applyAlignment="1">
      <alignment horizontal="right" vertical="center"/>
    </xf>
    <xf numFmtId="9" fontId="6" fillId="0" borderId="20" xfId="6" applyNumberFormat="1" applyFont="1" applyFill="1" applyBorder="1" applyAlignment="1">
      <alignment horizontal="right" vertical="center"/>
    </xf>
    <xf numFmtId="176" fontId="6" fillId="0" borderId="22" xfId="6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center" vertical="center" shrinkToFit="1"/>
    </xf>
    <xf numFmtId="0" fontId="9" fillId="0" borderId="0" xfId="0" applyFont="1" applyFill="1" applyBorder="1"/>
    <xf numFmtId="0" fontId="10" fillId="0" borderId="0" xfId="0" applyFont="1" applyFill="1" applyBorder="1"/>
    <xf numFmtId="0" fontId="6" fillId="0" borderId="8" xfId="8" applyFont="1" applyFill="1" applyBorder="1" applyAlignment="1">
      <alignment horizontal="distributed" vertical="center"/>
    </xf>
    <xf numFmtId="0" fontId="6" fillId="0" borderId="9" xfId="8" applyFont="1" applyFill="1" applyBorder="1" applyAlignment="1">
      <alignment horizontal="distributed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6" fillId="0" borderId="4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7" fillId="0" borderId="0" xfId="11" applyFont="1" applyFill="1" applyAlignment="1"/>
    <xf numFmtId="0" fontId="6" fillId="0" borderId="0" xfId="11" applyFont="1" applyFill="1" applyAlignment="1"/>
    <xf numFmtId="0" fontId="6" fillId="0" borderId="0" xfId="11" applyFont="1" applyFill="1" applyAlignment="1">
      <alignment horizontal="right"/>
    </xf>
    <xf numFmtId="0" fontId="6" fillId="0" borderId="0" xfId="11" applyFont="1" applyFill="1" applyAlignment="1">
      <alignment vertical="center"/>
    </xf>
    <xf numFmtId="38" fontId="6" fillId="0" borderId="3" xfId="12" applyFont="1" applyFill="1" applyBorder="1" applyAlignment="1">
      <alignment horizontal="right" vertical="center"/>
    </xf>
    <xf numFmtId="38" fontId="6" fillId="0" borderId="4" xfId="12" applyFont="1" applyFill="1" applyBorder="1" applyAlignment="1">
      <alignment horizontal="right" vertical="center"/>
    </xf>
    <xf numFmtId="176" fontId="6" fillId="0" borderId="20" xfId="13" applyNumberFormat="1" applyFont="1" applyFill="1" applyBorder="1" applyAlignment="1">
      <alignment horizontal="right" vertical="center"/>
    </xf>
    <xf numFmtId="0" fontId="9" fillId="0" borderId="0" xfId="11" applyFont="1" applyFill="1" applyAlignment="1"/>
    <xf numFmtId="0" fontId="6" fillId="0" borderId="1" xfId="11" applyFont="1" applyFill="1" applyBorder="1" applyAlignment="1">
      <alignment horizontal="center" vertical="center"/>
    </xf>
    <xf numFmtId="0" fontId="6" fillId="0" borderId="2" xfId="11" applyFont="1" applyFill="1" applyBorder="1" applyAlignment="1">
      <alignment horizontal="distributed" vertical="center"/>
    </xf>
    <xf numFmtId="38" fontId="6" fillId="0" borderId="2" xfId="12" applyFont="1" applyFill="1" applyBorder="1" applyAlignment="1">
      <alignment horizontal="right" vertical="center"/>
    </xf>
    <xf numFmtId="180" fontId="6" fillId="0" borderId="2" xfId="12" applyNumberFormat="1" applyFont="1" applyFill="1" applyBorder="1" applyAlignment="1">
      <alignment horizontal="right" vertical="center"/>
    </xf>
    <xf numFmtId="176" fontId="6" fillId="0" borderId="0" xfId="13" applyNumberFormat="1" applyFont="1" applyFill="1" applyBorder="1" applyAlignment="1">
      <alignment horizontal="right" vertical="center"/>
    </xf>
    <xf numFmtId="176" fontId="6" fillId="0" borderId="0" xfId="11" applyNumberFormat="1" applyFont="1" applyFill="1" applyAlignment="1">
      <alignment vertical="center"/>
    </xf>
    <xf numFmtId="0" fontId="6" fillId="0" borderId="3" xfId="11" applyFont="1" applyFill="1" applyBorder="1" applyAlignment="1">
      <alignment horizontal="distributed" vertical="center"/>
    </xf>
    <xf numFmtId="38" fontId="6" fillId="0" borderId="5" xfId="12" applyFont="1" applyFill="1" applyBorder="1" applyAlignment="1">
      <alignment horizontal="right" vertical="center"/>
    </xf>
    <xf numFmtId="180" fontId="6" fillId="0" borderId="3" xfId="12" applyNumberFormat="1" applyFont="1" applyFill="1" applyBorder="1" applyAlignment="1">
      <alignment horizontal="right" vertical="center"/>
    </xf>
    <xf numFmtId="0" fontId="6" fillId="0" borderId="4" xfId="11" applyFont="1" applyFill="1" applyBorder="1" applyAlignment="1">
      <alignment horizontal="distributed" vertical="center"/>
    </xf>
    <xf numFmtId="180" fontId="6" fillId="0" borderId="4" xfId="12" applyNumberFormat="1" applyFont="1" applyFill="1" applyBorder="1" applyAlignment="1">
      <alignment horizontal="right" vertical="center"/>
    </xf>
    <xf numFmtId="9" fontId="6" fillId="0" borderId="0" xfId="13" applyNumberFormat="1" applyFont="1" applyFill="1" applyBorder="1" applyAlignment="1">
      <alignment horizontal="right" vertical="center"/>
    </xf>
    <xf numFmtId="176" fontId="6" fillId="0" borderId="5" xfId="13" applyNumberFormat="1" applyFont="1" applyFill="1" applyBorder="1" applyAlignment="1">
      <alignment horizontal="right" vertical="center"/>
    </xf>
    <xf numFmtId="180" fontId="16" fillId="0" borderId="1" xfId="12" applyNumberFormat="1" applyFont="1" applyFill="1" applyBorder="1" applyAlignment="1">
      <alignment horizontal="right" vertical="center"/>
    </xf>
    <xf numFmtId="180" fontId="6" fillId="0" borderId="1" xfId="12" applyNumberFormat="1" applyFont="1" applyFill="1" applyBorder="1" applyAlignment="1">
      <alignment horizontal="right" vertical="center"/>
    </xf>
    <xf numFmtId="0" fontId="6" fillId="0" borderId="20" xfId="12" applyNumberFormat="1" applyFont="1" applyFill="1" applyBorder="1" applyAlignment="1">
      <alignment horizontal="right" vertical="center"/>
    </xf>
    <xf numFmtId="49" fontId="6" fillId="0" borderId="15" xfId="12" applyNumberFormat="1" applyFont="1" applyFill="1" applyBorder="1" applyAlignment="1">
      <alignment vertical="center"/>
    </xf>
    <xf numFmtId="49" fontId="6" fillId="0" borderId="22" xfId="12" applyNumberFormat="1" applyFont="1" applyFill="1" applyBorder="1" applyAlignment="1">
      <alignment horizontal="right" vertical="center"/>
    </xf>
    <xf numFmtId="49" fontId="6" fillId="0" borderId="30" xfId="12" applyNumberFormat="1" applyFont="1" applyFill="1" applyBorder="1" applyAlignment="1">
      <alignment vertical="center"/>
    </xf>
    <xf numFmtId="176" fontId="6" fillId="0" borderId="22" xfId="13" applyNumberFormat="1" applyFont="1" applyFill="1" applyBorder="1" applyAlignment="1">
      <alignment horizontal="right" vertical="center"/>
    </xf>
    <xf numFmtId="0" fontId="6" fillId="0" borderId="14" xfId="8" applyFont="1" applyFill="1" applyBorder="1" applyAlignment="1">
      <alignment horizontal="center" vertical="center"/>
    </xf>
    <xf numFmtId="0" fontId="6" fillId="0" borderId="15" xfId="8" applyFont="1" applyFill="1" applyBorder="1" applyAlignment="1">
      <alignment horizontal="center" vertical="center"/>
    </xf>
    <xf numFmtId="0" fontId="6" fillId="0" borderId="7" xfId="8" applyFont="1" applyFill="1" applyBorder="1" applyAlignment="1">
      <alignment horizontal="center" vertical="center" shrinkToFit="1"/>
    </xf>
    <xf numFmtId="0" fontId="6" fillId="0" borderId="14" xfId="8" applyFont="1" applyFill="1" applyBorder="1" applyAlignment="1">
      <alignment horizontal="center" vertical="center" shrinkToFit="1"/>
    </xf>
    <xf numFmtId="0" fontId="6" fillId="0" borderId="7" xfId="8" applyFont="1" applyFill="1" applyBorder="1" applyAlignment="1">
      <alignment horizontal="center" vertical="center"/>
    </xf>
    <xf numFmtId="0" fontId="6" fillId="0" borderId="19" xfId="8" applyFont="1" applyFill="1" applyBorder="1" applyAlignment="1">
      <alignment horizontal="center" vertical="center"/>
    </xf>
    <xf numFmtId="180" fontId="8" fillId="0" borderId="3" xfId="9" applyNumberFormat="1" applyFont="1" applyFill="1" applyBorder="1" applyAlignment="1">
      <alignment horizontal="right" vertical="center"/>
    </xf>
    <xf numFmtId="38" fontId="8" fillId="0" borderId="5" xfId="9" applyFont="1" applyFill="1" applyBorder="1" applyAlignment="1">
      <alignment horizontal="right" vertical="center"/>
    </xf>
    <xf numFmtId="38" fontId="8" fillId="0" borderId="0" xfId="9" applyFont="1" applyFill="1" applyBorder="1" applyAlignment="1">
      <alignment horizontal="right" vertical="center"/>
    </xf>
    <xf numFmtId="0" fontId="6" fillId="0" borderId="3" xfId="8" applyFont="1" applyFill="1" applyBorder="1" applyAlignment="1">
      <alignment horizontal="distributed" vertical="center"/>
    </xf>
    <xf numFmtId="0" fontId="6" fillId="0" borderId="16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183" fontId="8" fillId="0" borderId="20" xfId="8" applyNumberFormat="1" applyFont="1" applyFill="1" applyBorder="1" applyAlignment="1">
      <alignment horizontal="right" vertical="center"/>
    </xf>
    <xf numFmtId="183" fontId="8" fillId="0" borderId="15" xfId="8" applyNumberFormat="1" applyFont="1" applyFill="1" applyBorder="1" applyAlignment="1">
      <alignment horizontal="right" vertical="center"/>
    </xf>
    <xf numFmtId="38" fontId="8" fillId="0" borderId="20" xfId="9" applyFont="1" applyFill="1" applyBorder="1" applyAlignment="1">
      <alignment horizontal="right" vertical="center"/>
    </xf>
    <xf numFmtId="38" fontId="8" fillId="0" borderId="31" xfId="9" applyFont="1" applyFill="1" applyBorder="1" applyAlignment="1">
      <alignment horizontal="right" vertical="center"/>
    </xf>
    <xf numFmtId="0" fontId="6" fillId="0" borderId="4" xfId="8" applyFont="1" applyFill="1" applyBorder="1" applyAlignment="1">
      <alignment horizontal="distributed" vertical="center"/>
    </xf>
    <xf numFmtId="180" fontId="8" fillId="0" borderId="4" xfId="9" applyNumberFormat="1" applyFont="1" applyFill="1" applyBorder="1" applyAlignment="1">
      <alignment horizontal="right" vertical="center"/>
    </xf>
    <xf numFmtId="0" fontId="6" fillId="0" borderId="15" xfId="8" applyFont="1" applyFill="1" applyBorder="1" applyAlignment="1">
      <alignment horizontal="center" vertical="center" textRotation="255"/>
    </xf>
    <xf numFmtId="0" fontId="6" fillId="0" borderId="2" xfId="8" applyFont="1" applyFill="1" applyBorder="1" applyAlignment="1">
      <alignment horizontal="distributed" vertical="center"/>
    </xf>
    <xf numFmtId="38" fontId="8" fillId="0" borderId="13" xfId="9" applyFont="1" applyFill="1" applyBorder="1" applyAlignment="1">
      <alignment horizontal="right" vertical="center"/>
    </xf>
    <xf numFmtId="38" fontId="8" fillId="0" borderId="28" xfId="9" applyFont="1" applyFill="1" applyBorder="1" applyAlignment="1">
      <alignment horizontal="right" vertical="center"/>
    </xf>
    <xf numFmtId="180" fontId="17" fillId="0" borderId="3" xfId="9" applyNumberFormat="1" applyFont="1" applyFill="1" applyBorder="1" applyAlignment="1">
      <alignment horizontal="right" vertical="center"/>
    </xf>
    <xf numFmtId="0" fontId="6" fillId="0" borderId="17" xfId="8" applyFont="1" applyFill="1" applyBorder="1" applyAlignment="1">
      <alignment horizontal="distributed" vertical="center"/>
    </xf>
    <xf numFmtId="180" fontId="8" fillId="0" borderId="2" xfId="9" applyNumberFormat="1" applyFont="1" applyFill="1" applyBorder="1" applyAlignment="1">
      <alignment horizontal="right" vertical="center"/>
    </xf>
    <xf numFmtId="0" fontId="6" fillId="0" borderId="8" xfId="8" applyFont="1" applyFill="1" applyBorder="1" applyAlignment="1">
      <alignment horizontal="distributed" vertical="center"/>
    </xf>
    <xf numFmtId="0" fontId="6" fillId="0" borderId="9" xfId="8" applyFont="1" applyFill="1" applyBorder="1" applyAlignment="1">
      <alignment horizontal="distributed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1" xfId="8" applyFont="1" applyFill="1" applyBorder="1" applyAlignment="1">
      <alignment horizontal="center" vertical="center"/>
    </xf>
    <xf numFmtId="38" fontId="8" fillId="0" borderId="11" xfId="9" applyFont="1" applyFill="1" applyBorder="1" applyAlignment="1">
      <alignment horizontal="right" vertical="center"/>
    </xf>
    <xf numFmtId="180" fontId="8" fillId="0" borderId="11" xfId="9" applyNumberFormat="1" applyFont="1" applyFill="1" applyBorder="1" applyAlignment="1">
      <alignment horizontal="right" vertical="center"/>
    </xf>
    <xf numFmtId="38" fontId="8" fillId="0" borderId="22" xfId="9" applyFont="1" applyFill="1" applyBorder="1" applyAlignment="1">
      <alignment horizontal="right" vertical="center"/>
    </xf>
    <xf numFmtId="38" fontId="8" fillId="0" borderId="29" xfId="9" applyFont="1" applyFill="1" applyBorder="1" applyAlignment="1">
      <alignment horizontal="right" vertical="center"/>
    </xf>
    <xf numFmtId="0" fontId="6" fillId="0" borderId="10" xfId="8" applyFont="1" applyFill="1" applyBorder="1" applyAlignment="1">
      <alignment horizontal="distributed" vertical="center"/>
    </xf>
    <xf numFmtId="0" fontId="6" fillId="0" borderId="11" xfId="8" applyFont="1" applyFill="1" applyBorder="1" applyAlignment="1">
      <alignment horizontal="distributed" vertical="center"/>
    </xf>
    <xf numFmtId="0" fontId="6" fillId="0" borderId="25" xfId="8" applyFont="1" applyFill="1" applyBorder="1" applyAlignment="1">
      <alignment horizontal="center" vertical="center"/>
    </xf>
    <xf numFmtId="0" fontId="6" fillId="0" borderId="18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38" fontId="6" fillId="0" borderId="11" xfId="1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27" xfId="5" applyFont="1" applyFill="1" applyBorder="1" applyAlignment="1">
      <alignment horizontal="distributed" vertical="center"/>
    </xf>
    <xf numFmtId="0" fontId="6" fillId="0" borderId="9" xfId="5" applyFont="1" applyFill="1" applyBorder="1" applyAlignment="1">
      <alignment horizontal="distributed" vertical="center"/>
    </xf>
    <xf numFmtId="0" fontId="6" fillId="0" borderId="24" xfId="5" applyFont="1" applyFill="1" applyBorder="1" applyAlignment="1">
      <alignment horizontal="center" vertical="center"/>
    </xf>
    <xf numFmtId="0" fontId="6" fillId="0" borderId="25" xfId="5" applyFont="1" applyFill="1" applyBorder="1" applyAlignment="1">
      <alignment horizontal="center" vertical="center"/>
    </xf>
    <xf numFmtId="0" fontId="6" fillId="0" borderId="27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/>
    </xf>
    <xf numFmtId="0" fontId="6" fillId="0" borderId="18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horizontal="center" vertical="center"/>
    </xf>
    <xf numFmtId="0" fontId="2" fillId="0" borderId="28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0" fontId="6" fillId="0" borderId="0" xfId="5" applyFont="1" applyFill="1" applyBorder="1" applyAlignment="1">
      <alignment horizontal="distributed" vertical="center"/>
    </xf>
    <xf numFmtId="0" fontId="6" fillId="0" borderId="8" xfId="5" applyFont="1" applyFill="1" applyBorder="1" applyAlignment="1">
      <alignment horizontal="distributed" vertical="center"/>
    </xf>
    <xf numFmtId="0" fontId="6" fillId="0" borderId="28" xfId="5" applyFont="1" applyFill="1" applyBorder="1" applyAlignment="1">
      <alignment horizontal="distributed" vertical="center"/>
    </xf>
    <xf numFmtId="0" fontId="6" fillId="0" borderId="17" xfId="5" applyFont="1" applyFill="1" applyBorder="1" applyAlignment="1">
      <alignment horizontal="distributed" vertical="center"/>
    </xf>
    <xf numFmtId="0" fontId="12" fillId="0" borderId="29" xfId="5" applyFont="1" applyFill="1" applyBorder="1" applyAlignment="1">
      <alignment horizontal="distributed" wrapText="1"/>
    </xf>
    <xf numFmtId="0" fontId="12" fillId="0" borderId="30" xfId="5" applyFont="1" applyFill="1" applyBorder="1" applyAlignment="1">
      <alignment horizontal="distributed" wrapText="1"/>
    </xf>
    <xf numFmtId="0" fontId="6" fillId="0" borderId="0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/>
    </xf>
    <xf numFmtId="0" fontId="6" fillId="0" borderId="19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 textRotation="255"/>
    </xf>
    <xf numFmtId="0" fontId="6" fillId="0" borderId="8" xfId="5" applyFont="1" applyFill="1" applyBorder="1" applyAlignment="1">
      <alignment horizontal="center" vertical="center" textRotation="255"/>
    </xf>
    <xf numFmtId="0" fontId="6" fillId="0" borderId="10" xfId="5" applyFont="1" applyFill="1" applyBorder="1" applyAlignment="1">
      <alignment horizontal="center" vertical="center" textRotation="255"/>
    </xf>
    <xf numFmtId="0" fontId="6" fillId="0" borderId="20" xfId="5" applyFont="1" applyFill="1" applyBorder="1" applyAlignment="1">
      <alignment horizontal="distributed" vertical="center"/>
    </xf>
    <xf numFmtId="0" fontId="6" fillId="0" borderId="31" xfId="5" applyFont="1" applyFill="1" applyBorder="1" applyAlignment="1">
      <alignment horizontal="distributed" vertical="center"/>
    </xf>
    <xf numFmtId="0" fontId="6" fillId="0" borderId="15" xfId="5" applyFont="1" applyFill="1" applyBorder="1" applyAlignment="1">
      <alignment horizontal="distributed" vertical="center"/>
    </xf>
    <xf numFmtId="0" fontId="14" fillId="0" borderId="20" xfId="5" applyFont="1" applyFill="1" applyBorder="1" applyAlignment="1">
      <alignment horizontal="distributed" vertical="center"/>
    </xf>
    <xf numFmtId="0" fontId="14" fillId="0" borderId="31" xfId="5" applyFont="1" applyFill="1" applyBorder="1" applyAlignment="1">
      <alignment horizontal="distributed" vertical="center"/>
    </xf>
    <xf numFmtId="0" fontId="14" fillId="0" borderId="15" xfId="5" applyFont="1" applyFill="1" applyBorder="1" applyAlignment="1">
      <alignment horizontal="distributed" vertical="center"/>
    </xf>
    <xf numFmtId="0" fontId="6" fillId="0" borderId="22" xfId="5" applyFont="1" applyFill="1" applyBorder="1" applyAlignment="1">
      <alignment horizontal="distributed" vertical="center"/>
    </xf>
    <xf numFmtId="0" fontId="6" fillId="0" borderId="29" xfId="5" applyFont="1" applyFill="1" applyBorder="1" applyAlignment="1">
      <alignment horizontal="distributed" vertical="center"/>
    </xf>
    <xf numFmtId="0" fontId="6" fillId="0" borderId="30" xfId="5" applyFont="1" applyFill="1" applyBorder="1" applyAlignment="1">
      <alignment horizontal="distributed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15" xfId="11" applyFont="1" applyFill="1" applyBorder="1" applyAlignment="1">
      <alignment horizontal="distributed" vertical="center"/>
    </xf>
    <xf numFmtId="0" fontId="6" fillId="0" borderId="1" xfId="11" applyFont="1" applyFill="1" applyBorder="1" applyAlignment="1">
      <alignment horizontal="distributed" vertical="center"/>
    </xf>
    <xf numFmtId="180" fontId="6" fillId="0" borderId="20" xfId="12" applyNumberFormat="1" applyFont="1" applyFill="1" applyBorder="1" applyAlignment="1">
      <alignment horizontal="center" vertical="center"/>
    </xf>
    <xf numFmtId="180" fontId="6" fillId="0" borderId="15" xfId="12" applyNumberFormat="1" applyFont="1" applyFill="1" applyBorder="1" applyAlignment="1">
      <alignment horizontal="center" vertical="center"/>
    </xf>
    <xf numFmtId="0" fontId="6" fillId="0" borderId="30" xfId="11" applyFont="1" applyFill="1" applyBorder="1" applyAlignment="1">
      <alignment horizontal="distributed" vertical="center"/>
    </xf>
    <xf numFmtId="0" fontId="6" fillId="0" borderId="21" xfId="11" applyFont="1" applyFill="1" applyBorder="1" applyAlignment="1">
      <alignment horizontal="distributed" vertical="center"/>
    </xf>
    <xf numFmtId="0" fontId="6" fillId="0" borderId="17" xfId="11" applyFont="1" applyFill="1" applyBorder="1" applyAlignment="1">
      <alignment horizontal="center" vertical="center" textRotation="255"/>
    </xf>
    <xf numFmtId="0" fontId="6" fillId="0" borderId="8" xfId="11" applyFont="1" applyFill="1" applyBorder="1" applyAlignment="1">
      <alignment horizontal="center" vertical="center" textRotation="255"/>
    </xf>
    <xf numFmtId="0" fontId="6" fillId="0" borderId="9" xfId="11" applyFont="1" applyFill="1" applyBorder="1" applyAlignment="1">
      <alignment horizontal="center" vertical="center" textRotation="255"/>
    </xf>
    <xf numFmtId="38" fontId="6" fillId="0" borderId="20" xfId="12" applyFont="1" applyFill="1" applyBorder="1" applyAlignment="1">
      <alignment horizontal="center" vertical="center"/>
    </xf>
    <xf numFmtId="38" fontId="6" fillId="0" borderId="15" xfId="12" applyFont="1" applyFill="1" applyBorder="1" applyAlignment="1">
      <alignment horizontal="center" vertical="center"/>
    </xf>
    <xf numFmtId="0" fontId="6" fillId="0" borderId="25" xfId="11" applyFont="1" applyFill="1" applyBorder="1" applyAlignment="1">
      <alignment horizontal="center" vertical="center"/>
    </xf>
    <xf numFmtId="0" fontId="6" fillId="0" borderId="9" xfId="11" applyFont="1" applyFill="1" applyBorder="1" applyAlignment="1">
      <alignment horizontal="center" vertical="center"/>
    </xf>
    <xf numFmtId="0" fontId="6" fillId="0" borderId="18" xfId="11" applyFont="1" applyFill="1" applyBorder="1" applyAlignment="1">
      <alignment horizontal="center" vertical="center"/>
    </xf>
    <xf numFmtId="0" fontId="6" fillId="0" borderId="4" xfId="11" applyFont="1" applyFill="1" applyBorder="1" applyAlignment="1">
      <alignment horizontal="center" vertical="center"/>
    </xf>
    <xf numFmtId="0" fontId="6" fillId="0" borderId="16" xfId="11" applyFont="1" applyFill="1" applyBorder="1" applyAlignment="1">
      <alignment horizontal="center" vertical="center"/>
    </xf>
    <xf numFmtId="0" fontId="6" fillId="0" borderId="26" xfId="11" applyFont="1" applyFill="1" applyBorder="1" applyAlignment="1">
      <alignment horizontal="center" vertical="center" wrapText="1"/>
    </xf>
    <xf numFmtId="0" fontId="6" fillId="0" borderId="6" xfId="1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center" vertical="center"/>
    </xf>
    <xf numFmtId="180" fontId="8" fillId="0" borderId="1" xfId="9" applyNumberFormat="1" applyFont="1" applyFill="1" applyBorder="1" applyAlignment="1">
      <alignment horizontal="right" vertical="center"/>
    </xf>
    <xf numFmtId="183" fontId="8" fillId="0" borderId="5" xfId="8" applyNumberFormat="1" applyFont="1" applyFill="1" applyBorder="1" applyAlignment="1">
      <alignment horizontal="right" vertical="center"/>
    </xf>
    <xf numFmtId="183" fontId="8" fillId="0" borderId="8" xfId="8" applyNumberFormat="1" applyFont="1" applyFill="1" applyBorder="1" applyAlignment="1">
      <alignment horizontal="right" vertical="center"/>
    </xf>
    <xf numFmtId="180" fontId="8" fillId="0" borderId="6" xfId="9" applyNumberFormat="1" applyFont="1" applyFill="1" applyBorder="1" applyAlignment="1">
      <alignment horizontal="right" vertical="center"/>
    </xf>
    <xf numFmtId="183" fontId="8" fillId="0" borderId="6" xfId="8" applyNumberFormat="1" applyFont="1" applyFill="1" applyBorder="1" applyAlignment="1">
      <alignment horizontal="right" vertical="center"/>
    </xf>
    <xf numFmtId="183" fontId="8" fillId="0" borderId="9" xfId="8" applyNumberFormat="1" applyFont="1" applyFill="1" applyBorder="1" applyAlignment="1">
      <alignment horizontal="right" vertical="center"/>
    </xf>
    <xf numFmtId="183" fontId="16" fillId="0" borderId="2" xfId="8" applyNumberFormat="1" applyFont="1" applyFill="1" applyBorder="1" applyAlignment="1">
      <alignment vertical="center" shrinkToFit="1"/>
    </xf>
    <xf numFmtId="184" fontId="16" fillId="0" borderId="3" xfId="9" applyNumberFormat="1" applyFont="1" applyFill="1" applyBorder="1" applyAlignment="1">
      <alignment horizontal="right" vertical="center"/>
    </xf>
    <xf numFmtId="183" fontId="16" fillId="0" borderId="3" xfId="8" applyNumberFormat="1" applyFont="1" applyFill="1" applyBorder="1" applyAlignment="1">
      <alignment vertical="center" shrinkToFit="1"/>
    </xf>
    <xf numFmtId="183" fontId="16" fillId="0" borderId="3" xfId="8" applyNumberFormat="1" applyFont="1" applyFill="1" applyBorder="1" applyAlignment="1">
      <alignment vertical="center"/>
    </xf>
    <xf numFmtId="176" fontId="16" fillId="0" borderId="3" xfId="9" applyNumberFormat="1" applyFont="1" applyFill="1" applyBorder="1" applyAlignment="1">
      <alignment horizontal="right" vertical="center"/>
    </xf>
    <xf numFmtId="183" fontId="16" fillId="0" borderId="11" xfId="8" applyNumberFormat="1" applyFont="1" applyFill="1" applyBorder="1" applyAlignment="1">
      <alignment vertical="center"/>
    </xf>
    <xf numFmtId="176" fontId="16" fillId="0" borderId="11" xfId="9" applyNumberFormat="1" applyFont="1" applyFill="1" applyBorder="1" applyAlignment="1">
      <alignment horizontal="right" vertical="center"/>
    </xf>
    <xf numFmtId="38" fontId="6" fillId="0" borderId="1" xfId="12" applyFont="1" applyFill="1" applyBorder="1" applyAlignment="1">
      <alignment horizontal="right" vertical="center"/>
    </xf>
    <xf numFmtId="179" fontId="6" fillId="0" borderId="1" xfId="12" applyNumberFormat="1" applyFont="1" applyFill="1" applyBorder="1" applyAlignment="1">
      <alignment horizontal="right" vertical="center"/>
    </xf>
    <xf numFmtId="38" fontId="6" fillId="0" borderId="21" xfId="12" applyFont="1" applyFill="1" applyBorder="1" applyAlignment="1">
      <alignment horizontal="right" vertical="center"/>
    </xf>
    <xf numFmtId="177" fontId="6" fillId="0" borderId="12" xfId="1" applyNumberFormat="1" applyFont="1" applyFill="1" applyBorder="1" applyAlignment="1">
      <alignment horizontal="right" vertical="center"/>
    </xf>
    <xf numFmtId="0" fontId="12" fillId="0" borderId="6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vertical="center"/>
    </xf>
  </cellXfs>
  <cellStyles count="14">
    <cellStyle name="パーセント" xfId="10" builtinId="5"/>
    <cellStyle name="パーセント 2" xfId="4"/>
    <cellStyle name="パーセント 3" xfId="7"/>
    <cellStyle name="パーセント 3 2" xfId="13"/>
    <cellStyle name="桁区切り" xfId="1" builtinId="6"/>
    <cellStyle name="桁区切り 2" xfId="3"/>
    <cellStyle name="桁区切り 3" xfId="6"/>
    <cellStyle name="桁区切り 3 2" xfId="12"/>
    <cellStyle name="桁区切り 4" xfId="9"/>
    <cellStyle name="標準" xfId="0" builtinId="0"/>
    <cellStyle name="標準 2" xfId="2"/>
    <cellStyle name="標準 3" xfId="5"/>
    <cellStyle name="標準 3 2" xfId="11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７　財　　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24"/>
  <sheetViews>
    <sheetView tabSelected="1" workbookViewId="0"/>
  </sheetViews>
  <sheetFormatPr defaultRowHeight="13.5"/>
  <sheetData>
    <row r="16" spans="2:2" s="20" customFormat="1" ht="27" customHeight="1">
      <c r="B16" s="20" t="s">
        <v>31</v>
      </c>
    </row>
    <row r="17" spans="2:2" s="20" customFormat="1" ht="27" customHeight="1">
      <c r="B17" s="20" t="s">
        <v>32</v>
      </c>
    </row>
    <row r="18" spans="2:2" s="20" customFormat="1" ht="27" customHeight="1">
      <c r="B18" s="20" t="s">
        <v>33</v>
      </c>
    </row>
    <row r="19" spans="2:2" s="20" customFormat="1" ht="27" customHeight="1">
      <c r="B19" s="20" t="s">
        <v>34</v>
      </c>
    </row>
    <row r="20" spans="2:2" s="20" customFormat="1" ht="27" customHeight="1">
      <c r="B20" s="20" t="s">
        <v>35</v>
      </c>
    </row>
    <row r="21" spans="2:2" s="20" customFormat="1" ht="27" customHeight="1">
      <c r="B21" s="20" t="s">
        <v>36</v>
      </c>
    </row>
    <row r="22" spans="2:2" s="20" customFormat="1" ht="27" customHeight="1">
      <c r="B22" s="20" t="s">
        <v>37</v>
      </c>
    </row>
    <row r="23" spans="2:2" s="20" customFormat="1" ht="27" customHeight="1">
      <c r="B23" s="20" t="s">
        <v>38</v>
      </c>
    </row>
    <row r="24" spans="2:2" s="20" customFormat="1" ht="27" customHeight="1">
      <c r="B24" s="20" t="s">
        <v>39</v>
      </c>
    </row>
  </sheetData>
  <phoneticPr fontId="5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/>
  </sheetViews>
  <sheetFormatPr defaultRowHeight="13.5"/>
  <cols>
    <col min="1" max="1" width="22.25" style="52" customWidth="1"/>
    <col min="2" max="2" width="12.625" style="52" customWidth="1"/>
    <col min="3" max="3" width="6.625" style="52" customWidth="1"/>
    <col min="4" max="4" width="12.625" style="52" customWidth="1"/>
    <col min="5" max="5" width="6.625" style="52" customWidth="1"/>
    <col min="6" max="6" width="12.625" style="52" customWidth="1"/>
    <col min="7" max="7" width="6.625" style="52" customWidth="1"/>
    <col min="8" max="16384" width="9" style="52"/>
  </cols>
  <sheetData>
    <row r="1" spans="1:8" ht="14.25">
      <c r="A1" s="51" t="s">
        <v>133</v>
      </c>
    </row>
    <row r="3" spans="1:8" ht="14.25" thickBot="1">
      <c r="A3" s="52" t="s">
        <v>134</v>
      </c>
      <c r="H3" s="53" t="s">
        <v>135</v>
      </c>
    </row>
    <row r="4" spans="1:8" s="54" customFormat="1" ht="20.100000000000001" customHeight="1">
      <c r="A4" s="156" t="s">
        <v>0</v>
      </c>
      <c r="B4" s="158" t="s">
        <v>209</v>
      </c>
      <c r="C4" s="159"/>
      <c r="D4" s="158" t="s">
        <v>136</v>
      </c>
      <c r="E4" s="159"/>
      <c r="F4" s="160" t="s">
        <v>213</v>
      </c>
      <c r="G4" s="161"/>
      <c r="H4" s="161"/>
    </row>
    <row r="5" spans="1:8" s="54" customFormat="1" ht="33.75" customHeight="1">
      <c r="A5" s="157"/>
      <c r="B5" s="55" t="s">
        <v>137</v>
      </c>
      <c r="C5" s="56" t="s">
        <v>44</v>
      </c>
      <c r="D5" s="55" t="s">
        <v>137</v>
      </c>
      <c r="E5" s="56" t="s">
        <v>44</v>
      </c>
      <c r="F5" s="55" t="s">
        <v>137</v>
      </c>
      <c r="G5" s="56" t="s">
        <v>44</v>
      </c>
      <c r="H5" s="57" t="s">
        <v>138</v>
      </c>
    </row>
    <row r="6" spans="1:8" s="54" customFormat="1" ht="15" customHeight="1">
      <c r="A6" s="106" t="s">
        <v>139</v>
      </c>
      <c r="B6" s="59">
        <v>1638606</v>
      </c>
      <c r="C6" s="58">
        <f>B6/$B$28*100</f>
        <v>20.399109493618177</v>
      </c>
      <c r="D6" s="59">
        <v>1628516</v>
      </c>
      <c r="E6" s="60">
        <f>D6/$D$28*100</f>
        <v>14.054566739980986</v>
      </c>
      <c r="F6" s="59">
        <v>1713108</v>
      </c>
      <c r="G6" s="60">
        <f t="shared" ref="G6:G27" si="0">F6/$F$28*100</f>
        <v>19.787274223589034</v>
      </c>
      <c r="H6" s="61">
        <f>(F6-D6)/D6*100</f>
        <v>5.194422406657349</v>
      </c>
    </row>
    <row r="7" spans="1:8" s="54" customFormat="1" ht="15" customHeight="1">
      <c r="A7" s="106" t="s">
        <v>140</v>
      </c>
      <c r="B7" s="62">
        <v>102517</v>
      </c>
      <c r="C7" s="58">
        <f>B7/$B$28*100</f>
        <v>1.276240602046651</v>
      </c>
      <c r="D7" s="62">
        <v>106405</v>
      </c>
      <c r="E7" s="63">
        <f>D7/$D$28*100</f>
        <v>0.91830609829297161</v>
      </c>
      <c r="F7" s="62">
        <v>107915</v>
      </c>
      <c r="G7" s="63">
        <v>1.3</v>
      </c>
      <c r="H7" s="61">
        <f t="shared" ref="H7:H27" si="1">(F7-D7)/D7*100</f>
        <v>1.4191062450072836</v>
      </c>
    </row>
    <row r="8" spans="1:8" s="54" customFormat="1" ht="15" customHeight="1">
      <c r="A8" s="106" t="s">
        <v>141</v>
      </c>
      <c r="B8" s="62">
        <v>987</v>
      </c>
      <c r="C8" s="58">
        <f>B8/$B$28*100</f>
        <v>1.2287225281856126E-2</v>
      </c>
      <c r="D8" s="62">
        <v>1161</v>
      </c>
      <c r="E8" s="63">
        <f>D8/$D$28*100</f>
        <v>1.0019767681200508E-2</v>
      </c>
      <c r="F8" s="62">
        <v>937</v>
      </c>
      <c r="G8" s="63">
        <f t="shared" si="0"/>
        <v>1.0822829586636058E-2</v>
      </c>
      <c r="H8" s="61">
        <f t="shared" si="1"/>
        <v>-19.293712316968133</v>
      </c>
    </row>
    <row r="9" spans="1:8" s="54" customFormat="1" ht="15" customHeight="1">
      <c r="A9" s="106" t="s">
        <v>142</v>
      </c>
      <c r="B9" s="62">
        <v>4844</v>
      </c>
      <c r="C9" s="58">
        <f t="shared" ref="C9:C27" si="2">B9/$B$28*100</f>
        <v>6.0303261666981842E-2</v>
      </c>
      <c r="D9" s="62">
        <v>3939</v>
      </c>
      <c r="E9" s="63">
        <f t="shared" ref="E9:E27" si="3">D9/$D$28*100</f>
        <v>3.399471567291025E-2</v>
      </c>
      <c r="F9" s="62">
        <v>6509</v>
      </c>
      <c r="G9" s="63">
        <f t="shared" si="0"/>
        <v>7.5182281514849625E-2</v>
      </c>
      <c r="H9" s="61">
        <f t="shared" si="1"/>
        <v>65.244986037065246</v>
      </c>
    </row>
    <row r="10" spans="1:8" s="54" customFormat="1" ht="15" customHeight="1">
      <c r="A10" s="64" t="s">
        <v>143</v>
      </c>
      <c r="B10" s="62">
        <v>2367</v>
      </c>
      <c r="C10" s="58">
        <f t="shared" si="2"/>
        <v>2.9466932362870773E-2</v>
      </c>
      <c r="D10" s="62">
        <v>4446</v>
      </c>
      <c r="E10" s="63">
        <f t="shared" si="3"/>
        <v>3.8370273135760087E-2</v>
      </c>
      <c r="F10" s="62">
        <v>6876</v>
      </c>
      <c r="G10" s="63">
        <f t="shared" si="0"/>
        <v>7.9421319357214012E-2</v>
      </c>
      <c r="H10" s="61">
        <f t="shared" si="1"/>
        <v>54.655870445344135</v>
      </c>
    </row>
    <row r="11" spans="1:8" s="54" customFormat="1" ht="15" customHeight="1">
      <c r="A11" s="106" t="s">
        <v>144</v>
      </c>
      <c r="B11" s="62">
        <v>0</v>
      </c>
      <c r="C11" s="58">
        <f t="shared" si="2"/>
        <v>0</v>
      </c>
      <c r="D11" s="62">
        <v>8655</v>
      </c>
      <c r="E11" s="63">
        <f t="shared" si="3"/>
        <v>7.4695167339182092E-2</v>
      </c>
      <c r="F11" s="62">
        <v>20900</v>
      </c>
      <c r="G11" s="63">
        <f t="shared" si="0"/>
        <v>0.24140569728996114</v>
      </c>
      <c r="H11" s="61">
        <f t="shared" si="1"/>
        <v>141.47891392258808</v>
      </c>
    </row>
    <row r="12" spans="1:8" s="54" customFormat="1" ht="15" customHeight="1">
      <c r="A12" s="106" t="s">
        <v>145</v>
      </c>
      <c r="B12" s="62">
        <v>282995</v>
      </c>
      <c r="C12" s="58">
        <f t="shared" si="2"/>
        <v>3.5230226126027095</v>
      </c>
      <c r="D12" s="62">
        <v>347113</v>
      </c>
      <c r="E12" s="63">
        <f t="shared" si="3"/>
        <v>2.9956861491167546</v>
      </c>
      <c r="F12" s="62">
        <v>374777</v>
      </c>
      <c r="G12" s="63">
        <f t="shared" si="0"/>
        <v>4.3288661728822859</v>
      </c>
      <c r="H12" s="61">
        <f t="shared" si="1"/>
        <v>7.9697389610875993</v>
      </c>
    </row>
    <row r="13" spans="1:8" s="54" customFormat="1" ht="15" customHeight="1">
      <c r="A13" s="106" t="s">
        <v>146</v>
      </c>
      <c r="B13" s="62">
        <v>10963</v>
      </c>
      <c r="C13" s="58">
        <f t="shared" si="2"/>
        <v>0.13647907878924895</v>
      </c>
      <c r="D13" s="62">
        <v>2</v>
      </c>
      <c r="E13" s="63">
        <f t="shared" si="3"/>
        <v>1.7260581707494417E-5</v>
      </c>
      <c r="F13" s="62">
        <v>0</v>
      </c>
      <c r="G13" s="63">
        <f t="shared" si="0"/>
        <v>0</v>
      </c>
      <c r="H13" s="61" t="s">
        <v>229</v>
      </c>
    </row>
    <row r="14" spans="1:8" s="54" customFormat="1" ht="17.25" customHeight="1">
      <c r="A14" s="65" t="s">
        <v>147</v>
      </c>
      <c r="B14" s="66">
        <v>3442</v>
      </c>
      <c r="C14" s="58">
        <f t="shared" si="2"/>
        <v>4.2849675197719136E-2</v>
      </c>
      <c r="D14" s="62">
        <v>6171</v>
      </c>
      <c r="E14" s="63">
        <v>0</v>
      </c>
      <c r="F14" s="62">
        <v>6316</v>
      </c>
      <c r="G14" s="63">
        <f t="shared" si="0"/>
        <v>7.2953032731262912E-2</v>
      </c>
      <c r="H14" s="61">
        <f t="shared" si="1"/>
        <v>2.3497002106627773</v>
      </c>
    </row>
    <row r="15" spans="1:8" s="54" customFormat="1" ht="15" customHeight="1">
      <c r="A15" s="106" t="s">
        <v>148</v>
      </c>
      <c r="B15" s="62">
        <v>33235</v>
      </c>
      <c r="C15" s="58">
        <f t="shared" si="2"/>
        <v>0.41374461220110265</v>
      </c>
      <c r="D15" s="62">
        <v>10929</v>
      </c>
      <c r="E15" s="63">
        <f t="shared" si="3"/>
        <v>9.4320448740603233E-2</v>
      </c>
      <c r="F15" s="62">
        <v>96638</v>
      </c>
      <c r="G15" s="63">
        <f t="shared" si="0"/>
        <v>1.116218362426185</v>
      </c>
      <c r="H15" s="61">
        <f t="shared" si="1"/>
        <v>784.23460517888191</v>
      </c>
    </row>
    <row r="16" spans="1:8" s="54" customFormat="1" ht="15" customHeight="1">
      <c r="A16" s="106" t="s">
        <v>149</v>
      </c>
      <c r="B16" s="62">
        <v>2817492</v>
      </c>
      <c r="C16" s="58">
        <f t="shared" si="2"/>
        <v>35.07513569790008</v>
      </c>
      <c r="D16" s="62">
        <v>3407312</v>
      </c>
      <c r="E16" s="63">
        <f t="shared" si="3"/>
        <v>29.406093589463104</v>
      </c>
      <c r="F16" s="62">
        <v>2860808</v>
      </c>
      <c r="G16" s="63">
        <f t="shared" si="0"/>
        <v>33.043796653239198</v>
      </c>
      <c r="H16" s="61">
        <f t="shared" si="1"/>
        <v>-16.039153444122523</v>
      </c>
    </row>
    <row r="17" spans="1:8" s="54" customFormat="1" ht="15" customHeight="1">
      <c r="A17" s="64" t="s">
        <v>150</v>
      </c>
      <c r="B17" s="62">
        <v>1412</v>
      </c>
      <c r="C17" s="58">
        <f t="shared" si="2"/>
        <v>1.7578077100284546E-2</v>
      </c>
      <c r="D17" s="62">
        <v>1403</v>
      </c>
      <c r="E17" s="63">
        <f t="shared" si="3"/>
        <v>1.2108298067807333E-2</v>
      </c>
      <c r="F17" s="62">
        <v>1250</v>
      </c>
      <c r="G17" s="63">
        <f t="shared" si="0"/>
        <v>1.4438139790069448E-2</v>
      </c>
      <c r="H17" s="61">
        <f t="shared" si="1"/>
        <v>-10.90520313613685</v>
      </c>
    </row>
    <row r="18" spans="1:8" s="54" customFormat="1" ht="15" customHeight="1">
      <c r="A18" s="106" t="s">
        <v>151</v>
      </c>
      <c r="B18" s="62">
        <v>153984</v>
      </c>
      <c r="C18" s="58">
        <f t="shared" si="2"/>
        <v>1.9169565327267817</v>
      </c>
      <c r="D18" s="62">
        <v>148245</v>
      </c>
      <c r="E18" s="63">
        <f t="shared" si="3"/>
        <v>1.2793974676137547</v>
      </c>
      <c r="F18" s="62">
        <v>52421</v>
      </c>
      <c r="G18" s="63">
        <f t="shared" si="0"/>
        <v>0.60548938074818437</v>
      </c>
      <c r="H18" s="61">
        <f t="shared" si="1"/>
        <v>-64.638942291476937</v>
      </c>
    </row>
    <row r="19" spans="1:8" s="54" customFormat="1" ht="15" customHeight="1">
      <c r="A19" s="106" t="s">
        <v>152</v>
      </c>
      <c r="B19" s="62">
        <v>45679</v>
      </c>
      <c r="C19" s="58">
        <f t="shared" si="2"/>
        <v>0.56866075344468681</v>
      </c>
      <c r="D19" s="62">
        <v>47410</v>
      </c>
      <c r="E19" s="63">
        <f t="shared" si="3"/>
        <v>0.40916208937615506</v>
      </c>
      <c r="F19" s="62">
        <v>47835</v>
      </c>
      <c r="G19" s="63">
        <f t="shared" si="0"/>
        <v>0.5525187334863777</v>
      </c>
      <c r="H19" s="61">
        <f t="shared" si="1"/>
        <v>0.89643535119173168</v>
      </c>
    </row>
    <row r="20" spans="1:8" s="54" customFormat="1" ht="15" customHeight="1">
      <c r="A20" s="106" t="s">
        <v>153</v>
      </c>
      <c r="B20" s="62">
        <v>574206</v>
      </c>
      <c r="C20" s="58">
        <v>7.2</v>
      </c>
      <c r="D20" s="62">
        <v>2893095</v>
      </c>
      <c r="E20" s="63">
        <f t="shared" si="3"/>
        <v>24.968251317521776</v>
      </c>
      <c r="F20" s="62">
        <v>1723008</v>
      </c>
      <c r="G20" s="63">
        <f t="shared" si="0"/>
        <v>19.901624290726382</v>
      </c>
      <c r="H20" s="61">
        <f t="shared" si="1"/>
        <v>-40.444126445899627</v>
      </c>
    </row>
    <row r="21" spans="1:8" s="54" customFormat="1" ht="15" customHeight="1">
      <c r="A21" s="106" t="s">
        <v>154</v>
      </c>
      <c r="B21" s="62">
        <v>720515</v>
      </c>
      <c r="C21" s="58">
        <f t="shared" si="2"/>
        <v>8.9697367010704827</v>
      </c>
      <c r="D21" s="62">
        <v>958677</v>
      </c>
      <c r="E21" s="63">
        <f t="shared" si="3"/>
        <v>8.2736613447978122</v>
      </c>
      <c r="F21" s="62">
        <v>589438</v>
      </c>
      <c r="G21" s="63">
        <f t="shared" si="0"/>
        <v>6.8083105932631645</v>
      </c>
      <c r="H21" s="61">
        <f t="shared" si="1"/>
        <v>-38.515474972279506</v>
      </c>
    </row>
    <row r="22" spans="1:8" s="54" customFormat="1" ht="15" customHeight="1">
      <c r="A22" s="106" t="s">
        <v>155</v>
      </c>
      <c r="B22" s="62">
        <v>14292</v>
      </c>
      <c r="C22" s="58">
        <f t="shared" si="2"/>
        <v>0.1779220098564212</v>
      </c>
      <c r="D22" s="62">
        <v>9323</v>
      </c>
      <c r="E22" s="63">
        <f t="shared" si="3"/>
        <v>8.0460201629485209E-2</v>
      </c>
      <c r="F22" s="62">
        <v>9353</v>
      </c>
      <c r="G22" s="63">
        <f t="shared" si="0"/>
        <v>0.10803193716521563</v>
      </c>
      <c r="H22" s="61">
        <f t="shared" si="1"/>
        <v>0.32178483320819479</v>
      </c>
    </row>
    <row r="23" spans="1:8" s="54" customFormat="1" ht="15" customHeight="1">
      <c r="A23" s="67" t="s">
        <v>156</v>
      </c>
      <c r="B23" s="62">
        <v>24626</v>
      </c>
      <c r="C23" s="58">
        <f t="shared" si="2"/>
        <v>0.3065706279543961</v>
      </c>
      <c r="D23" s="62">
        <v>8709</v>
      </c>
      <c r="E23" s="63">
        <f t="shared" si="3"/>
        <v>7.5161203045284425E-2</v>
      </c>
      <c r="F23" s="62">
        <v>11166</v>
      </c>
      <c r="G23" s="63">
        <f t="shared" si="0"/>
        <v>0.12897301511673237</v>
      </c>
      <c r="H23" s="61">
        <f t="shared" si="1"/>
        <v>28.212194281777471</v>
      </c>
    </row>
    <row r="24" spans="1:8" s="54" customFormat="1" ht="15" customHeight="1">
      <c r="A24" s="106" t="s">
        <v>157</v>
      </c>
      <c r="B24" s="62">
        <v>425693</v>
      </c>
      <c r="C24" s="58">
        <f t="shared" si="2"/>
        <v>5.2994790191582366</v>
      </c>
      <c r="D24" s="62">
        <v>159000</v>
      </c>
      <c r="E24" s="63">
        <f t="shared" si="3"/>
        <v>1.372216245745806</v>
      </c>
      <c r="F24" s="62">
        <v>15629</v>
      </c>
      <c r="G24" s="63">
        <f t="shared" si="0"/>
        <v>0.1805229494231963</v>
      </c>
      <c r="H24" s="61">
        <f t="shared" si="1"/>
        <v>-90.17044025157233</v>
      </c>
    </row>
    <row r="25" spans="1:8" s="54" customFormat="1" ht="15" customHeight="1">
      <c r="A25" s="106" t="s">
        <v>158</v>
      </c>
      <c r="B25" s="62">
        <v>260521</v>
      </c>
      <c r="C25" s="58">
        <f t="shared" si="2"/>
        <v>3.2432423684442142</v>
      </c>
      <c r="D25" s="62">
        <v>338583</v>
      </c>
      <c r="E25" s="63">
        <f t="shared" si="3"/>
        <v>2.9220697681342904</v>
      </c>
      <c r="F25" s="62">
        <v>373237</v>
      </c>
      <c r="G25" s="63">
        <f t="shared" si="0"/>
        <v>4.3110783846609202</v>
      </c>
      <c r="H25" s="61">
        <f t="shared" si="1"/>
        <v>10.23500884568924</v>
      </c>
    </row>
    <row r="26" spans="1:8" s="54" customFormat="1" ht="15" customHeight="1">
      <c r="A26" s="106" t="s">
        <v>159</v>
      </c>
      <c r="B26" s="62">
        <v>129152</v>
      </c>
      <c r="C26" s="58">
        <f t="shared" si="2"/>
        <v>1.6078213977733358</v>
      </c>
      <c r="D26" s="62">
        <v>127837</v>
      </c>
      <c r="E26" s="63">
        <f t="shared" si="3"/>
        <v>1.1032704918704819</v>
      </c>
      <c r="F26" s="62">
        <v>166304</v>
      </c>
      <c r="G26" s="63">
        <f t="shared" si="0"/>
        <v>1.9208963197181677</v>
      </c>
      <c r="H26" s="61">
        <f t="shared" si="1"/>
        <v>30.090662327808065</v>
      </c>
    </row>
    <row r="27" spans="1:8" s="54" customFormat="1" ht="15" customHeight="1">
      <c r="A27" s="106" t="s">
        <v>160</v>
      </c>
      <c r="B27" s="62">
        <v>785205</v>
      </c>
      <c r="C27" s="58">
        <f t="shared" si="2"/>
        <v>9.7750665931508003</v>
      </c>
      <c r="D27" s="62">
        <v>1370164</v>
      </c>
      <c r="E27" s="63">
        <f t="shared" si="3"/>
        <v>11.824913837333689</v>
      </c>
      <c r="F27" s="62">
        <v>473200</v>
      </c>
      <c r="G27" s="63">
        <f t="shared" si="0"/>
        <v>5.4657021989286907</v>
      </c>
      <c r="H27" s="61">
        <f t="shared" si="1"/>
        <v>-65.463988252501153</v>
      </c>
    </row>
    <row r="28" spans="1:8" s="54" customFormat="1" ht="15" customHeight="1" thickBot="1">
      <c r="A28" s="68" t="s">
        <v>51</v>
      </c>
      <c r="B28" s="69">
        <f>SUM(B6:B27)</f>
        <v>8032733</v>
      </c>
      <c r="C28" s="69">
        <v>100</v>
      </c>
      <c r="D28" s="70">
        <f>SUM(D6:D27)</f>
        <v>11587095</v>
      </c>
      <c r="E28" s="69">
        <v>100</v>
      </c>
      <c r="F28" s="70">
        <f>SUM(F6:F27)</f>
        <v>8657625</v>
      </c>
      <c r="G28" s="71">
        <v>100</v>
      </c>
      <c r="H28" s="72">
        <f>(F28-D28)/D28*100</f>
        <v>-25.282178147326835</v>
      </c>
    </row>
    <row r="29" spans="1:8">
      <c r="A29" s="52" t="s">
        <v>24</v>
      </c>
      <c r="G29" s="73"/>
    </row>
    <row r="32" spans="1:8" ht="14.25" thickBot="1">
      <c r="A32" s="52" t="s">
        <v>161</v>
      </c>
      <c r="H32" s="53" t="s">
        <v>135</v>
      </c>
    </row>
    <row r="33" spans="1:8" s="54" customFormat="1" ht="20.100000000000001" customHeight="1">
      <c r="A33" s="156" t="s">
        <v>0</v>
      </c>
      <c r="B33" s="158" t="s">
        <v>208</v>
      </c>
      <c r="C33" s="159"/>
      <c r="D33" s="158" t="s">
        <v>136</v>
      </c>
      <c r="E33" s="159"/>
      <c r="F33" s="160" t="s">
        <v>213</v>
      </c>
      <c r="G33" s="161"/>
      <c r="H33" s="161"/>
    </row>
    <row r="34" spans="1:8" s="54" customFormat="1" ht="33.75" customHeight="1">
      <c r="A34" s="157"/>
      <c r="B34" s="55" t="s">
        <v>137</v>
      </c>
      <c r="C34" s="56" t="s">
        <v>44</v>
      </c>
      <c r="D34" s="55" t="s">
        <v>137</v>
      </c>
      <c r="E34" s="56" t="s">
        <v>44</v>
      </c>
      <c r="F34" s="55" t="s">
        <v>137</v>
      </c>
      <c r="G34" s="56" t="s">
        <v>44</v>
      </c>
      <c r="H34" s="57" t="s">
        <v>138</v>
      </c>
    </row>
    <row r="35" spans="1:8" s="54" customFormat="1" ht="15" customHeight="1">
      <c r="A35" s="106" t="s">
        <v>162</v>
      </c>
      <c r="B35" s="74">
        <v>91587</v>
      </c>
      <c r="C35" s="75">
        <f>B35/$B$48*100</f>
        <v>1.190345912154039</v>
      </c>
      <c r="D35" s="74">
        <v>90428</v>
      </c>
      <c r="E35" s="75">
        <f>D35/$D$48*100</f>
        <v>0.80639508722154318</v>
      </c>
      <c r="F35" s="74">
        <v>92782</v>
      </c>
      <c r="G35" s="75">
        <f>F35/$F$48*100</f>
        <v>1.1563416770182233</v>
      </c>
      <c r="H35" s="61">
        <f>(F35-D35)/D35*100</f>
        <v>2.6031760074313266</v>
      </c>
    </row>
    <row r="36" spans="1:8" s="54" customFormat="1" ht="15" customHeight="1">
      <c r="A36" s="106" t="s">
        <v>53</v>
      </c>
      <c r="B36" s="76">
        <v>1009361</v>
      </c>
      <c r="C36" s="58">
        <f>B36/$B$48*100</f>
        <v>13.118551107009871</v>
      </c>
      <c r="D36" s="76">
        <v>2534253</v>
      </c>
      <c r="E36" s="58">
        <f t="shared" ref="E36:E47" si="4">D36/$D$48*100</f>
        <v>22.599296334945564</v>
      </c>
      <c r="F36" s="76">
        <v>1077471</v>
      </c>
      <c r="G36" s="58">
        <f t="shared" ref="G36:G47" si="5">F36/$F$48*100</f>
        <v>13.428516555781316</v>
      </c>
      <c r="H36" s="61">
        <f t="shared" ref="H36:H48" si="6">(F36-D36)/D36*100</f>
        <v>-57.483684541361889</v>
      </c>
    </row>
    <row r="37" spans="1:8" s="54" customFormat="1" ht="15" customHeight="1">
      <c r="A37" s="106" t="s">
        <v>163</v>
      </c>
      <c r="B37" s="76">
        <v>2142984</v>
      </c>
      <c r="C37" s="58">
        <f>B37/$B$48*100</f>
        <v>27.852121416920649</v>
      </c>
      <c r="D37" s="76">
        <v>1956980</v>
      </c>
      <c r="E37" s="58">
        <f t="shared" si="4"/>
        <v>17.451442670310254</v>
      </c>
      <c r="F37" s="76">
        <v>2207537</v>
      </c>
      <c r="G37" s="58">
        <f t="shared" si="5"/>
        <v>27.512524376061926</v>
      </c>
      <c r="H37" s="61">
        <f t="shared" si="6"/>
        <v>12.803247861500882</v>
      </c>
    </row>
    <row r="38" spans="1:8" s="54" customFormat="1" ht="15" customHeight="1">
      <c r="A38" s="106" t="s">
        <v>164</v>
      </c>
      <c r="B38" s="76">
        <v>1029197</v>
      </c>
      <c r="C38" s="58">
        <f t="shared" ref="C38:C47" si="7">B38/$B$48*100</f>
        <v>13.376357362411703</v>
      </c>
      <c r="D38" s="76">
        <v>2176711</v>
      </c>
      <c r="E38" s="58">
        <f t="shared" si="4"/>
        <v>19.410902117718987</v>
      </c>
      <c r="F38" s="76">
        <v>999681</v>
      </c>
      <c r="G38" s="58">
        <f t="shared" si="5"/>
        <v>12.459020111910224</v>
      </c>
      <c r="H38" s="61">
        <f t="shared" si="6"/>
        <v>-54.073783795827744</v>
      </c>
    </row>
    <row r="39" spans="1:8" s="54" customFormat="1" ht="15" customHeight="1">
      <c r="A39" s="106" t="s">
        <v>165</v>
      </c>
      <c r="B39" s="76">
        <v>2401</v>
      </c>
      <c r="C39" s="58">
        <f t="shared" si="7"/>
        <v>3.1205526276456792E-2</v>
      </c>
      <c r="D39" s="76">
        <v>4413</v>
      </c>
      <c r="E39" s="58">
        <f t="shared" si="4"/>
        <v>3.9353093288679059E-2</v>
      </c>
      <c r="F39" s="76">
        <v>2269</v>
      </c>
      <c r="G39" s="58">
        <f t="shared" si="5"/>
        <v>2.8278537487382776E-2</v>
      </c>
      <c r="H39" s="61">
        <f t="shared" si="6"/>
        <v>-48.58372988896442</v>
      </c>
    </row>
    <row r="40" spans="1:8" s="54" customFormat="1" ht="15" customHeight="1">
      <c r="A40" s="106" t="s">
        <v>166</v>
      </c>
      <c r="B40" s="76">
        <v>514510</v>
      </c>
      <c r="C40" s="58">
        <f t="shared" si="7"/>
        <v>6.6870284566846241</v>
      </c>
      <c r="D40" s="76">
        <v>976222</v>
      </c>
      <c r="E40" s="58">
        <f t="shared" si="4"/>
        <v>8.7054963599503399</v>
      </c>
      <c r="F40" s="76">
        <v>493949</v>
      </c>
      <c r="G40" s="58">
        <v>6.1</v>
      </c>
      <c r="H40" s="61">
        <f t="shared" si="6"/>
        <v>-49.401980287270725</v>
      </c>
    </row>
    <row r="41" spans="1:8" s="54" customFormat="1" ht="15" customHeight="1">
      <c r="A41" s="106" t="s">
        <v>167</v>
      </c>
      <c r="B41" s="76">
        <v>175547</v>
      </c>
      <c r="C41" s="58">
        <f t="shared" si="7"/>
        <v>2.2815645652866139</v>
      </c>
      <c r="D41" s="76">
        <v>354640</v>
      </c>
      <c r="E41" s="58">
        <f t="shared" si="4"/>
        <v>3.1625155232035218</v>
      </c>
      <c r="F41" s="76">
        <v>284445</v>
      </c>
      <c r="G41" s="58">
        <f t="shared" si="5"/>
        <v>3.5450368424850569</v>
      </c>
      <c r="H41" s="61">
        <f t="shared" si="6"/>
        <v>-19.793311527182496</v>
      </c>
    </row>
    <row r="42" spans="1:8" s="54" customFormat="1" ht="15" customHeight="1">
      <c r="A42" s="106" t="s">
        <v>168</v>
      </c>
      <c r="B42" s="76">
        <v>382654</v>
      </c>
      <c r="C42" s="58">
        <f t="shared" si="7"/>
        <v>4.973310892041356</v>
      </c>
      <c r="D42" s="76">
        <v>484216</v>
      </c>
      <c r="E42" s="58">
        <f t="shared" si="4"/>
        <v>4.3180143711468437</v>
      </c>
      <c r="F42" s="76">
        <v>653325</v>
      </c>
      <c r="G42" s="58">
        <f t="shared" si="5"/>
        <v>8.1423867359825266</v>
      </c>
      <c r="H42" s="61">
        <f t="shared" si="6"/>
        <v>34.924289986287107</v>
      </c>
    </row>
    <row r="43" spans="1:8" s="54" customFormat="1" ht="15" customHeight="1">
      <c r="A43" s="106" t="s">
        <v>169</v>
      </c>
      <c r="B43" s="76">
        <v>393223</v>
      </c>
      <c r="C43" s="58">
        <f t="shared" si="7"/>
        <v>5.1106749933390958</v>
      </c>
      <c r="D43" s="76">
        <v>869186</v>
      </c>
      <c r="E43" s="58">
        <v>7.7</v>
      </c>
      <c r="F43" s="76">
        <v>350231</v>
      </c>
      <c r="G43" s="58">
        <f t="shared" si="5"/>
        <v>4.3649274846820436</v>
      </c>
      <c r="H43" s="61">
        <f t="shared" si="6"/>
        <v>-59.705862726735127</v>
      </c>
    </row>
    <row r="44" spans="1:8" s="54" customFormat="1" ht="15" customHeight="1">
      <c r="A44" s="106" t="s">
        <v>170</v>
      </c>
      <c r="B44" s="76">
        <v>1003059</v>
      </c>
      <c r="C44" s="58">
        <f t="shared" si="7"/>
        <v>13.036644723588701</v>
      </c>
      <c r="D44" s="76">
        <v>758168</v>
      </c>
      <c r="E44" s="58">
        <f t="shared" si="4"/>
        <v>6.7609916230435596</v>
      </c>
      <c r="F44" s="76">
        <v>880291</v>
      </c>
      <c r="G44" s="58">
        <f t="shared" si="5"/>
        <v>10.971063042444102</v>
      </c>
      <c r="H44" s="61">
        <f t="shared" si="6"/>
        <v>16.107643688470102</v>
      </c>
    </row>
    <row r="45" spans="1:8" s="54" customFormat="1" ht="15" customHeight="1">
      <c r="A45" s="106" t="s">
        <v>171</v>
      </c>
      <c r="B45" s="76">
        <v>189131</v>
      </c>
      <c r="C45" s="58">
        <f t="shared" si="7"/>
        <v>2.4581142816295496</v>
      </c>
      <c r="D45" s="76">
        <v>295440</v>
      </c>
      <c r="E45" s="58">
        <f t="shared" si="4"/>
        <v>2.6345972991632318</v>
      </c>
      <c r="F45" s="76">
        <v>63169</v>
      </c>
      <c r="G45" s="58">
        <f t="shared" si="5"/>
        <v>0.78727498216856884</v>
      </c>
      <c r="H45" s="61">
        <f t="shared" si="6"/>
        <v>-78.618670457622528</v>
      </c>
    </row>
    <row r="46" spans="1:8" s="54" customFormat="1" ht="15" customHeight="1">
      <c r="A46" s="106" t="s">
        <v>172</v>
      </c>
      <c r="B46" s="76">
        <v>611176</v>
      </c>
      <c r="C46" s="58">
        <f t="shared" si="7"/>
        <v>7.9433855591585818</v>
      </c>
      <c r="D46" s="76">
        <v>646081</v>
      </c>
      <c r="E46" s="58">
        <f t="shared" si="4"/>
        <v>5.7614515896313296</v>
      </c>
      <c r="F46" s="76">
        <v>783397</v>
      </c>
      <c r="G46" s="58">
        <f t="shared" si="5"/>
        <v>9.7634735266651411</v>
      </c>
      <c r="H46" s="61">
        <f t="shared" si="6"/>
        <v>21.253681813890211</v>
      </c>
    </row>
    <row r="47" spans="1:8" s="54" customFormat="1" ht="15" customHeight="1">
      <c r="A47" s="107" t="s">
        <v>173</v>
      </c>
      <c r="B47" s="77">
        <v>149320</v>
      </c>
      <c r="C47" s="78">
        <f t="shared" si="7"/>
        <v>1.9406952034987621</v>
      </c>
      <c r="D47" s="77">
        <v>67120</v>
      </c>
      <c r="E47" s="78">
        <f t="shared" si="4"/>
        <v>0.59854512158081541</v>
      </c>
      <c r="F47" s="77">
        <v>135206</v>
      </c>
      <c r="G47" s="78">
        <f t="shared" si="5"/>
        <v>1.6850718111586935</v>
      </c>
      <c r="H47" s="61">
        <f t="shared" si="6"/>
        <v>101.43921334922527</v>
      </c>
    </row>
    <row r="48" spans="1:8" s="54" customFormat="1" ht="15" customHeight="1" thickBot="1">
      <c r="A48" s="79" t="s">
        <v>51</v>
      </c>
      <c r="B48" s="69">
        <f>SUM(B35:B47)</f>
        <v>7694150</v>
      </c>
      <c r="C48" s="80">
        <v>100</v>
      </c>
      <c r="D48" s="69">
        <f>SUM(D35:D47)</f>
        <v>11213858</v>
      </c>
      <c r="E48" s="69">
        <v>100</v>
      </c>
      <c r="F48" s="69">
        <f>SUM(F35:F47)</f>
        <v>8023753</v>
      </c>
      <c r="G48" s="80">
        <v>100</v>
      </c>
      <c r="H48" s="72">
        <f t="shared" si="6"/>
        <v>-28.447881184156248</v>
      </c>
    </row>
    <row r="49" spans="1:1">
      <c r="A49" s="52" t="s">
        <v>24</v>
      </c>
    </row>
  </sheetData>
  <mergeCells count="8">
    <mergeCell ref="A4:A5"/>
    <mergeCell ref="B4:C4"/>
    <mergeCell ref="D4:E4"/>
    <mergeCell ref="F4:H4"/>
    <mergeCell ref="A33:A34"/>
    <mergeCell ref="B33:C33"/>
    <mergeCell ref="D33:E33"/>
    <mergeCell ref="F33:H33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/>
  </sheetViews>
  <sheetFormatPr defaultRowHeight="13.5"/>
  <cols>
    <col min="1" max="1" width="5.625" style="52" customWidth="1"/>
    <col min="2" max="2" width="10.625" style="52" customWidth="1"/>
    <col min="3" max="3" width="9" style="52"/>
    <col min="4" max="4" width="13.25" style="52" bestFit="1" customWidth="1"/>
    <col min="5" max="5" width="13" style="52" bestFit="1" customWidth="1"/>
    <col min="6" max="6" width="9.625" style="52" bestFit="1" customWidth="1"/>
    <col min="7" max="7" width="13.25" style="52" bestFit="1" customWidth="1"/>
    <col min="8" max="8" width="13" style="52" bestFit="1" customWidth="1"/>
    <col min="9" max="9" width="10.625" style="52" customWidth="1"/>
    <col min="10" max="10" width="9" style="52"/>
    <col min="11" max="11" width="9.375" style="52" bestFit="1" customWidth="1"/>
    <col min="12" max="16384" width="9" style="52"/>
  </cols>
  <sheetData>
    <row r="1" spans="1:9" ht="14.25">
      <c r="A1" s="51" t="s">
        <v>214</v>
      </c>
    </row>
    <row r="2" spans="1:9" ht="14.25" thickBot="1">
      <c r="I2" s="53"/>
    </row>
    <row r="3" spans="1:9" s="54" customFormat="1" ht="19.5" customHeight="1">
      <c r="A3" s="156" t="s">
        <v>0</v>
      </c>
      <c r="B3" s="166"/>
      <c r="C3" s="166"/>
      <c r="D3" s="166" t="s">
        <v>174</v>
      </c>
      <c r="E3" s="166"/>
      <c r="F3" s="166" t="s">
        <v>175</v>
      </c>
      <c r="G3" s="166"/>
      <c r="H3" s="166" t="s">
        <v>176</v>
      </c>
      <c r="I3" s="160"/>
    </row>
    <row r="4" spans="1:9" s="54" customFormat="1" ht="19.5" customHeight="1">
      <c r="A4" s="157" t="s">
        <v>177</v>
      </c>
      <c r="B4" s="167"/>
      <c r="C4" s="167"/>
      <c r="D4" s="168">
        <f>SUM(D5:E9)</f>
        <v>5227684</v>
      </c>
      <c r="E4" s="169"/>
      <c r="F4" s="291">
        <v>0.65100000000000002</v>
      </c>
      <c r="G4" s="291"/>
      <c r="H4" s="170">
        <f>D4*1000/14586</f>
        <v>358404.22322775266</v>
      </c>
      <c r="I4" s="171"/>
    </row>
    <row r="5" spans="1:9" s="54" customFormat="1" ht="19.5" customHeight="1">
      <c r="A5" s="174" t="s">
        <v>178</v>
      </c>
      <c r="B5" s="175" t="s">
        <v>179</v>
      </c>
      <c r="C5" s="175"/>
      <c r="D5" s="292">
        <v>1364869</v>
      </c>
      <c r="E5" s="293"/>
      <c r="F5" s="162">
        <f t="shared" ref="F5:F6" si="0">D5/$D$20</f>
        <v>0.17010356624886136</v>
      </c>
      <c r="G5" s="162"/>
      <c r="H5" s="176">
        <f>D5*1000/14586</f>
        <v>93573.906485671192</v>
      </c>
      <c r="I5" s="177"/>
    </row>
    <row r="6" spans="1:9" s="54" customFormat="1" ht="19.5" customHeight="1">
      <c r="A6" s="174"/>
      <c r="B6" s="165" t="s">
        <v>180</v>
      </c>
      <c r="C6" s="165"/>
      <c r="D6" s="292">
        <v>1374838</v>
      </c>
      <c r="E6" s="293"/>
      <c r="F6" s="162">
        <f t="shared" si="0"/>
        <v>0.17134600230091829</v>
      </c>
      <c r="G6" s="162"/>
      <c r="H6" s="163">
        <f>D6*1000/14586</f>
        <v>94257.370080899491</v>
      </c>
      <c r="I6" s="164"/>
    </row>
    <row r="7" spans="1:9" s="54" customFormat="1" ht="19.5" customHeight="1">
      <c r="A7" s="174"/>
      <c r="B7" s="165" t="s">
        <v>181</v>
      </c>
      <c r="C7" s="165"/>
      <c r="D7" s="292">
        <v>107099</v>
      </c>
      <c r="E7" s="293"/>
      <c r="F7" s="162">
        <f>D7/$D$20</f>
        <v>1.3347743879952436E-2</v>
      </c>
      <c r="G7" s="162"/>
      <c r="H7" s="163">
        <f t="shared" ref="H7:H9" si="1">D7*1000/14586</f>
        <v>7342.5887837652544</v>
      </c>
      <c r="I7" s="164"/>
    </row>
    <row r="8" spans="1:9" s="54" customFormat="1" ht="19.5" customHeight="1">
      <c r="A8" s="174"/>
      <c r="B8" s="165" t="s">
        <v>182</v>
      </c>
      <c r="C8" s="165"/>
      <c r="D8" s="292">
        <v>1135665</v>
      </c>
      <c r="E8" s="293"/>
      <c r="F8" s="162">
        <f>D8/$D$20</f>
        <v>0.1415378813380721</v>
      </c>
      <c r="G8" s="162"/>
      <c r="H8" s="163">
        <f t="shared" si="1"/>
        <v>77859.9341834636</v>
      </c>
      <c r="I8" s="164"/>
    </row>
    <row r="9" spans="1:9" s="54" customFormat="1" ht="19.5" customHeight="1">
      <c r="A9" s="174"/>
      <c r="B9" s="172" t="s">
        <v>183</v>
      </c>
      <c r="C9" s="172"/>
      <c r="D9" s="292">
        <v>1245213</v>
      </c>
      <c r="E9" s="293"/>
      <c r="F9" s="173">
        <f>D9/$D$20</f>
        <v>0.15519084398535199</v>
      </c>
      <c r="G9" s="173"/>
      <c r="H9" s="163">
        <f>D9*1000/14586</f>
        <v>85370.423693953111</v>
      </c>
      <c r="I9" s="164"/>
    </row>
    <row r="10" spans="1:9" s="54" customFormat="1" ht="19.5" customHeight="1">
      <c r="A10" s="157" t="s">
        <v>184</v>
      </c>
      <c r="B10" s="167"/>
      <c r="C10" s="167"/>
      <c r="D10" s="168">
        <f>SUM(D11:E15)</f>
        <v>1041836</v>
      </c>
      <c r="E10" s="169"/>
      <c r="F10" s="173">
        <v>0.13</v>
      </c>
      <c r="G10" s="294"/>
      <c r="H10" s="170">
        <f>D10*1000/14586</f>
        <v>71427.121897710138</v>
      </c>
      <c r="I10" s="171"/>
    </row>
    <row r="11" spans="1:9" s="54" customFormat="1" ht="19.5" customHeight="1">
      <c r="A11" s="174" t="s">
        <v>178</v>
      </c>
      <c r="B11" s="175" t="s">
        <v>185</v>
      </c>
      <c r="C11" s="175"/>
      <c r="D11" s="292">
        <v>366864</v>
      </c>
      <c r="E11" s="293"/>
      <c r="F11" s="180">
        <f t="shared" ref="F11:F19" si="2">D11/$D$20</f>
        <v>4.5722244939494026E-2</v>
      </c>
      <c r="G11" s="180"/>
      <c r="H11" s="176">
        <f t="shared" ref="H11:H20" si="3">D11*1000/14586</f>
        <v>25151.789387083503</v>
      </c>
      <c r="I11" s="177"/>
    </row>
    <row r="12" spans="1:9" s="54" customFormat="1" ht="19.5" customHeight="1">
      <c r="A12" s="174"/>
      <c r="B12" s="165" t="s">
        <v>186</v>
      </c>
      <c r="C12" s="165"/>
      <c r="D12" s="292">
        <v>366871</v>
      </c>
      <c r="E12" s="293"/>
      <c r="F12" s="162">
        <f t="shared" si="2"/>
        <v>4.5723117349200558E-2</v>
      </c>
      <c r="G12" s="162"/>
      <c r="H12" s="163">
        <f t="shared" si="3"/>
        <v>25152.269299328123</v>
      </c>
      <c r="I12" s="164"/>
    </row>
    <row r="13" spans="1:9" s="54" customFormat="1" ht="19.5" customHeight="1">
      <c r="A13" s="174"/>
      <c r="B13" s="165" t="s">
        <v>187</v>
      </c>
      <c r="C13" s="165"/>
      <c r="D13" s="292">
        <v>0</v>
      </c>
      <c r="E13" s="293"/>
      <c r="F13" s="162">
        <f t="shared" si="2"/>
        <v>0</v>
      </c>
      <c r="G13" s="162"/>
      <c r="H13" s="163">
        <f t="shared" si="3"/>
        <v>0</v>
      </c>
      <c r="I13" s="164"/>
    </row>
    <row r="14" spans="1:9" s="54" customFormat="1" ht="19.5" customHeight="1">
      <c r="A14" s="174"/>
      <c r="B14" s="165" t="s">
        <v>188</v>
      </c>
      <c r="C14" s="165"/>
      <c r="D14" s="292">
        <v>36200</v>
      </c>
      <c r="E14" s="293"/>
      <c r="F14" s="178">
        <v>4.0000000000000001E-3</v>
      </c>
      <c r="G14" s="178"/>
      <c r="H14" s="163">
        <f t="shared" si="3"/>
        <v>2481.8318935965995</v>
      </c>
      <c r="I14" s="164"/>
    </row>
    <row r="15" spans="1:9" s="54" customFormat="1" ht="19.5" customHeight="1">
      <c r="A15" s="174"/>
      <c r="B15" s="172" t="s">
        <v>189</v>
      </c>
      <c r="C15" s="172"/>
      <c r="D15" s="295">
        <v>271901</v>
      </c>
      <c r="E15" s="296"/>
      <c r="F15" s="173">
        <f t="shared" ref="F15" si="4">D15/$D$20</f>
        <v>3.3887010230748631E-2</v>
      </c>
      <c r="G15" s="173"/>
      <c r="H15" s="163">
        <f t="shared" si="3"/>
        <v>18641.231317701906</v>
      </c>
      <c r="I15" s="164"/>
    </row>
    <row r="16" spans="1:9" s="54" customFormat="1" ht="19.5" customHeight="1">
      <c r="A16" s="179" t="s">
        <v>172</v>
      </c>
      <c r="B16" s="175"/>
      <c r="C16" s="175"/>
      <c r="D16" s="292">
        <v>783397</v>
      </c>
      <c r="E16" s="293"/>
      <c r="F16" s="162">
        <f t="shared" si="2"/>
        <v>9.763473526665141E-2</v>
      </c>
      <c r="G16" s="162"/>
      <c r="H16" s="176">
        <f t="shared" si="3"/>
        <v>53708.830385300971</v>
      </c>
      <c r="I16" s="177"/>
    </row>
    <row r="17" spans="1:11" s="54" customFormat="1" ht="19.5" customHeight="1">
      <c r="A17" s="181" t="s">
        <v>190</v>
      </c>
      <c r="B17" s="165"/>
      <c r="C17" s="165"/>
      <c r="D17" s="292">
        <v>226537</v>
      </c>
      <c r="E17" s="293"/>
      <c r="F17" s="162">
        <f t="shared" si="2"/>
        <v>2.8233296812601286E-2</v>
      </c>
      <c r="G17" s="162"/>
      <c r="H17" s="163">
        <f t="shared" si="3"/>
        <v>15531.125737008089</v>
      </c>
      <c r="I17" s="164"/>
    </row>
    <row r="18" spans="1:11" s="54" customFormat="1" ht="19.5" customHeight="1">
      <c r="A18" s="181" t="s">
        <v>191</v>
      </c>
      <c r="B18" s="165"/>
      <c r="C18" s="165"/>
      <c r="D18" s="292">
        <v>102000</v>
      </c>
      <c r="E18" s="293"/>
      <c r="F18" s="162">
        <f t="shared" si="2"/>
        <v>1.2712255723724298E-2</v>
      </c>
      <c r="G18" s="162"/>
      <c r="H18" s="163">
        <f t="shared" si="3"/>
        <v>6993.0069930069931</v>
      </c>
      <c r="I18" s="164"/>
    </row>
    <row r="19" spans="1:11" s="54" customFormat="1" ht="19.5" customHeight="1">
      <c r="A19" s="182" t="s">
        <v>192</v>
      </c>
      <c r="B19" s="172"/>
      <c r="C19" s="172"/>
      <c r="D19" s="295">
        <v>642299</v>
      </c>
      <c r="E19" s="296"/>
      <c r="F19" s="173">
        <f t="shared" si="2"/>
        <v>8.0049697442082277E-2</v>
      </c>
      <c r="G19" s="173"/>
      <c r="H19" s="163">
        <f t="shared" si="3"/>
        <v>44035.307829425474</v>
      </c>
      <c r="I19" s="164"/>
    </row>
    <row r="20" spans="1:11" s="83" customFormat="1" ht="19.5" customHeight="1" thickBot="1">
      <c r="A20" s="183" t="s">
        <v>51</v>
      </c>
      <c r="B20" s="184"/>
      <c r="C20" s="184"/>
      <c r="D20" s="185">
        <f>SUM(D16:E19)+D4+D10</f>
        <v>8023753</v>
      </c>
      <c r="E20" s="185"/>
      <c r="F20" s="186">
        <v>1</v>
      </c>
      <c r="G20" s="186"/>
      <c r="H20" s="187">
        <f t="shared" si="3"/>
        <v>550099.6160702043</v>
      </c>
      <c r="I20" s="188"/>
      <c r="J20" s="81"/>
      <c r="K20" s="82"/>
    </row>
    <row r="21" spans="1:11">
      <c r="A21" s="52" t="s">
        <v>24</v>
      </c>
      <c r="D21" s="52" t="s">
        <v>224</v>
      </c>
      <c r="K21" s="84"/>
    </row>
    <row r="26" spans="1:11" ht="14.25">
      <c r="A26" s="51" t="s">
        <v>193</v>
      </c>
    </row>
    <row r="27" spans="1:11" ht="14.25" thickBot="1">
      <c r="I27" s="53" t="s">
        <v>135</v>
      </c>
    </row>
    <row r="28" spans="1:11" s="54" customFormat="1" ht="19.5" customHeight="1">
      <c r="A28" s="191" t="s">
        <v>194</v>
      </c>
      <c r="B28" s="192"/>
      <c r="C28" s="192"/>
      <c r="D28" s="166" t="s">
        <v>195</v>
      </c>
      <c r="E28" s="166"/>
      <c r="F28" s="166"/>
      <c r="G28" s="166" t="s">
        <v>196</v>
      </c>
      <c r="H28" s="166"/>
      <c r="I28" s="160"/>
    </row>
    <row r="29" spans="1:11" s="54" customFormat="1" ht="27">
      <c r="A29" s="193"/>
      <c r="B29" s="194"/>
      <c r="C29" s="194"/>
      <c r="D29" s="85" t="s">
        <v>197</v>
      </c>
      <c r="E29" s="85" t="s">
        <v>215</v>
      </c>
      <c r="F29" s="86" t="s">
        <v>138</v>
      </c>
      <c r="G29" s="85" t="s">
        <v>198</v>
      </c>
      <c r="H29" s="85" t="s">
        <v>216</v>
      </c>
      <c r="I29" s="308" t="s">
        <v>138</v>
      </c>
      <c r="J29" s="309"/>
    </row>
    <row r="30" spans="1:11" s="54" customFormat="1" ht="19.5" customHeight="1">
      <c r="A30" s="181" t="s">
        <v>199</v>
      </c>
      <c r="B30" s="165"/>
      <c r="C30" s="165"/>
      <c r="D30" s="87">
        <v>1675964</v>
      </c>
      <c r="E30" s="297">
        <v>1675596</v>
      </c>
      <c r="F30" s="298">
        <f>((E30/D30)-1)*100</f>
        <v>-2.1957512213865993E-2</v>
      </c>
      <c r="G30" s="297">
        <v>1612210</v>
      </c>
      <c r="H30" s="297">
        <v>1623438</v>
      </c>
      <c r="I30" s="93">
        <f>((H30/G30)-1)*100</f>
        <v>0.69643532790393259</v>
      </c>
      <c r="K30" s="88"/>
    </row>
    <row r="31" spans="1:11" s="54" customFormat="1" ht="19.5" customHeight="1">
      <c r="A31" s="181" t="s">
        <v>200</v>
      </c>
      <c r="B31" s="165"/>
      <c r="C31" s="165"/>
      <c r="D31" s="89">
        <v>191161</v>
      </c>
      <c r="E31" s="299">
        <v>191254</v>
      </c>
      <c r="F31" s="298">
        <f>((E31/D31)-1)*100</f>
        <v>4.8650090761181985E-2</v>
      </c>
      <c r="G31" s="299">
        <v>187696</v>
      </c>
      <c r="H31" s="299">
        <v>187100</v>
      </c>
      <c r="I31" s="93">
        <f>((H31/G31)-1)*100</f>
        <v>-0.3175347370215631</v>
      </c>
      <c r="K31" s="88"/>
    </row>
    <row r="32" spans="1:11" s="54" customFormat="1" ht="19.5" customHeight="1">
      <c r="A32" s="181" t="s">
        <v>201</v>
      </c>
      <c r="B32" s="165"/>
      <c r="C32" s="165"/>
      <c r="D32" s="90">
        <v>1881537</v>
      </c>
      <c r="E32" s="300">
        <v>1826979</v>
      </c>
      <c r="F32" s="301">
        <f>((E32/D32)-1)*100</f>
        <v>-2.8996506579461401</v>
      </c>
      <c r="G32" s="300">
        <v>1811495</v>
      </c>
      <c r="H32" s="300">
        <v>1761847</v>
      </c>
      <c r="I32" s="93">
        <f t="shared" ref="I32:I36" si="5">((H32/G32)-1)*100</f>
        <v>-2.7407196818097779</v>
      </c>
      <c r="K32" s="88"/>
    </row>
    <row r="33" spans="1:11" s="54" customFormat="1" ht="19.5" customHeight="1">
      <c r="A33" s="181" t="s">
        <v>202</v>
      </c>
      <c r="B33" s="165"/>
      <c r="C33" s="165"/>
      <c r="D33" s="90">
        <v>18381</v>
      </c>
      <c r="E33" s="300">
        <v>18588</v>
      </c>
      <c r="F33" s="301">
        <f t="shared" ref="F33:F35" si="6">((E33/D33)-1)*100</f>
        <v>1.1261628855883776</v>
      </c>
      <c r="G33" s="300">
        <v>270</v>
      </c>
      <c r="H33" s="300">
        <v>271</v>
      </c>
      <c r="I33" s="93">
        <f t="shared" si="5"/>
        <v>0.37037037037037646</v>
      </c>
      <c r="K33" s="88"/>
    </row>
    <row r="34" spans="1:11" s="54" customFormat="1" ht="19.5" customHeight="1">
      <c r="A34" s="181" t="s">
        <v>203</v>
      </c>
      <c r="B34" s="165"/>
      <c r="C34" s="165"/>
      <c r="D34" s="90">
        <v>13957</v>
      </c>
      <c r="E34" s="300">
        <v>13807</v>
      </c>
      <c r="F34" s="301">
        <f t="shared" si="6"/>
        <v>-1.0747295264025181</v>
      </c>
      <c r="G34" s="300">
        <v>186</v>
      </c>
      <c r="H34" s="300">
        <v>137</v>
      </c>
      <c r="I34" s="93">
        <f t="shared" si="5"/>
        <v>-26.344086021505376</v>
      </c>
      <c r="K34" s="88"/>
    </row>
    <row r="35" spans="1:11" s="54" customFormat="1" ht="19.5" customHeight="1">
      <c r="A35" s="181" t="s">
        <v>204</v>
      </c>
      <c r="B35" s="165"/>
      <c r="C35" s="165"/>
      <c r="D35" s="90">
        <v>14571</v>
      </c>
      <c r="E35" s="300">
        <v>15818</v>
      </c>
      <c r="F35" s="301">
        <f t="shared" si="6"/>
        <v>8.5580948459268456</v>
      </c>
      <c r="G35" s="300">
        <v>2849</v>
      </c>
      <c r="H35" s="300">
        <v>3549</v>
      </c>
      <c r="I35" s="93">
        <f t="shared" si="5"/>
        <v>24.570024570024572</v>
      </c>
      <c r="K35" s="88"/>
    </row>
    <row r="36" spans="1:11" s="54" customFormat="1" ht="19.5" customHeight="1" thickBot="1">
      <c r="A36" s="189" t="s">
        <v>205</v>
      </c>
      <c r="B36" s="190"/>
      <c r="C36" s="190"/>
      <c r="D36" s="91">
        <v>1968</v>
      </c>
      <c r="E36" s="302">
        <v>2626</v>
      </c>
      <c r="F36" s="303">
        <f>((E36/D36)-1)*100</f>
        <v>33.434959349593484</v>
      </c>
      <c r="G36" s="302">
        <v>1968</v>
      </c>
      <c r="H36" s="302">
        <v>2626</v>
      </c>
      <c r="I36" s="94">
        <f t="shared" si="5"/>
        <v>33.434959349593484</v>
      </c>
      <c r="K36" s="88"/>
    </row>
    <row r="37" spans="1:11">
      <c r="A37" s="52" t="s">
        <v>24</v>
      </c>
    </row>
  </sheetData>
  <mergeCells count="84">
    <mergeCell ref="A33:C33"/>
    <mergeCell ref="A34:C34"/>
    <mergeCell ref="A35:C35"/>
    <mergeCell ref="A36:C36"/>
    <mergeCell ref="A28:C29"/>
    <mergeCell ref="D28:F28"/>
    <mergeCell ref="G28:I28"/>
    <mergeCell ref="A30:C30"/>
    <mergeCell ref="A31:C31"/>
    <mergeCell ref="A32:C32"/>
    <mergeCell ref="A19:C19"/>
    <mergeCell ref="D19:E19"/>
    <mergeCell ref="F19:G19"/>
    <mergeCell ref="H19:I19"/>
    <mergeCell ref="A20:C20"/>
    <mergeCell ref="D20:E20"/>
    <mergeCell ref="F20:G20"/>
    <mergeCell ref="H20:I20"/>
    <mergeCell ref="A17:C17"/>
    <mergeCell ref="D17:E17"/>
    <mergeCell ref="F17:G17"/>
    <mergeCell ref="H17:I17"/>
    <mergeCell ref="A18:C18"/>
    <mergeCell ref="D18:E18"/>
    <mergeCell ref="F18:G18"/>
    <mergeCell ref="H18:I18"/>
    <mergeCell ref="B15:C15"/>
    <mergeCell ref="D15:E15"/>
    <mergeCell ref="F15:G15"/>
    <mergeCell ref="H15:I15"/>
    <mergeCell ref="A16:C16"/>
    <mergeCell ref="D16:E16"/>
    <mergeCell ref="F16:G16"/>
    <mergeCell ref="H16:I16"/>
    <mergeCell ref="A11:A15"/>
    <mergeCell ref="B11:C11"/>
    <mergeCell ref="D11:E11"/>
    <mergeCell ref="F11:G11"/>
    <mergeCell ref="H11:I11"/>
    <mergeCell ref="B12:C12"/>
    <mergeCell ref="D12:E12"/>
    <mergeCell ref="F12:G12"/>
    <mergeCell ref="F13:G13"/>
    <mergeCell ref="H13:I13"/>
    <mergeCell ref="B14:C14"/>
    <mergeCell ref="D14:E14"/>
    <mergeCell ref="F14:G14"/>
    <mergeCell ref="H14:I14"/>
    <mergeCell ref="B13:C13"/>
    <mergeCell ref="B9:C9"/>
    <mergeCell ref="D9:E9"/>
    <mergeCell ref="F9:G9"/>
    <mergeCell ref="H9:I9"/>
    <mergeCell ref="A10:C10"/>
    <mergeCell ref="D10:E10"/>
    <mergeCell ref="F10:G10"/>
    <mergeCell ref="H10:I10"/>
    <mergeCell ref="A5:A9"/>
    <mergeCell ref="B5:C5"/>
    <mergeCell ref="D5:E5"/>
    <mergeCell ref="F5:G5"/>
    <mergeCell ref="H5:I5"/>
    <mergeCell ref="B6:C6"/>
    <mergeCell ref="D13:E13"/>
    <mergeCell ref="B8:C8"/>
    <mergeCell ref="D8:E8"/>
    <mergeCell ref="F8:G8"/>
    <mergeCell ref="H8:I8"/>
    <mergeCell ref="H12:I12"/>
    <mergeCell ref="D6:E6"/>
    <mergeCell ref="F6:G6"/>
    <mergeCell ref="H6:I6"/>
    <mergeCell ref="B7:C7"/>
    <mergeCell ref="A3:C3"/>
    <mergeCell ref="D3:E3"/>
    <mergeCell ref="F3:G3"/>
    <mergeCell ref="H3:I3"/>
    <mergeCell ref="A4:C4"/>
    <mergeCell ref="D4:E4"/>
    <mergeCell ref="F4:G4"/>
    <mergeCell ref="H4:I4"/>
    <mergeCell ref="D7:E7"/>
    <mergeCell ref="F7:G7"/>
    <mergeCell ref="H7:I7"/>
  </mergeCells>
  <phoneticPr fontId="5"/>
  <pageMargins left="0.5118110236220472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zoomScaleNormal="100" workbookViewId="0"/>
  </sheetViews>
  <sheetFormatPr defaultRowHeight="13.5"/>
  <cols>
    <col min="1" max="1" width="5.75" style="6" customWidth="1"/>
    <col min="2" max="2" width="24.375" style="6" customWidth="1"/>
    <col min="3" max="3" width="14.625" style="6" customWidth="1"/>
    <col min="4" max="4" width="8.625" style="6" customWidth="1"/>
    <col min="5" max="5" width="14" style="6" customWidth="1"/>
    <col min="6" max="6" width="8.625" style="6" customWidth="1"/>
    <col min="7" max="7" width="10.375" style="6" customWidth="1"/>
    <col min="8" max="16384" width="9" style="6"/>
  </cols>
  <sheetData>
    <row r="1" spans="1:7" s="2" customFormat="1" ht="14.25">
      <c r="A1" s="1" t="s">
        <v>40</v>
      </c>
    </row>
    <row r="2" spans="1:7" s="2" customFormat="1" ht="14.25" thickBot="1">
      <c r="G2" s="3"/>
    </row>
    <row r="3" spans="1:7" s="4" customFormat="1" ht="24.95" customHeight="1">
      <c r="A3" s="196" t="s">
        <v>41</v>
      </c>
      <c r="B3" s="197"/>
      <c r="C3" s="200" t="s">
        <v>42</v>
      </c>
      <c r="D3" s="196"/>
      <c r="E3" s="200" t="s">
        <v>217</v>
      </c>
      <c r="F3" s="201"/>
      <c r="G3" s="201"/>
    </row>
    <row r="4" spans="1:7" s="4" customFormat="1" ht="33" customHeight="1">
      <c r="A4" s="198"/>
      <c r="B4" s="199"/>
      <c r="C4" s="113" t="s">
        <v>43</v>
      </c>
      <c r="D4" s="21" t="s">
        <v>44</v>
      </c>
      <c r="E4" s="126" t="s">
        <v>43</v>
      </c>
      <c r="F4" s="21" t="s">
        <v>44</v>
      </c>
      <c r="G4" s="22" t="s">
        <v>45</v>
      </c>
    </row>
    <row r="5" spans="1:7" s="4" customFormat="1" ht="24.95" customHeight="1">
      <c r="A5" s="202" t="s">
        <v>46</v>
      </c>
      <c r="B5" s="121" t="s">
        <v>47</v>
      </c>
      <c r="C5" s="116">
        <v>309088</v>
      </c>
      <c r="D5" s="23">
        <f>ROUND(C5/$C$9,4)*100</f>
        <v>18.440000000000001</v>
      </c>
      <c r="E5" s="125">
        <v>302607</v>
      </c>
      <c r="F5" s="23">
        <f>ROUND(E5/$E$9,4)*100</f>
        <v>18.060000000000002</v>
      </c>
      <c r="G5" s="24">
        <f>(E5-C5)/C5*100</f>
        <v>-2.0968138523656692</v>
      </c>
    </row>
    <row r="6" spans="1:7" s="4" customFormat="1" ht="24.95" customHeight="1">
      <c r="A6" s="203"/>
      <c r="B6" s="119" t="s">
        <v>48</v>
      </c>
      <c r="C6" s="117">
        <v>1186207</v>
      </c>
      <c r="D6" s="25">
        <f>ROUND(C6/$C$9,4)*100</f>
        <v>70.78</v>
      </c>
      <c r="E6" s="124">
        <v>1158715</v>
      </c>
      <c r="F6" s="25">
        <f>ROUND(E6/$E$9,4)*100</f>
        <v>69.150000000000006</v>
      </c>
      <c r="G6" s="24">
        <f t="shared" ref="G6:G15" si="0">(E6-C6)/C6*100</f>
        <v>-2.3176393327640117</v>
      </c>
    </row>
    <row r="7" spans="1:7" s="4" customFormat="1" ht="24.95" customHeight="1">
      <c r="A7" s="203"/>
      <c r="B7" s="119" t="s">
        <v>49</v>
      </c>
      <c r="C7" s="117">
        <v>0</v>
      </c>
      <c r="D7" s="25">
        <f>ROUND(C7/$C$9,4)*100</f>
        <v>0</v>
      </c>
      <c r="E7" s="124">
        <v>0</v>
      </c>
      <c r="F7" s="25">
        <f>ROUND(E7/$E$9,4)*100</f>
        <v>0</v>
      </c>
      <c r="G7" s="24" t="s">
        <v>210</v>
      </c>
    </row>
    <row r="8" spans="1:7" s="4" customFormat="1" ht="24.95" customHeight="1">
      <c r="A8" s="203"/>
      <c r="B8" s="120" t="s">
        <v>50</v>
      </c>
      <c r="C8" s="5">
        <v>180669</v>
      </c>
      <c r="D8" s="26">
        <f>ROUND(C8/$C$9,4)*100</f>
        <v>10.780000000000001</v>
      </c>
      <c r="E8" s="5">
        <v>214274</v>
      </c>
      <c r="F8" s="26">
        <f>ROUND(E8/$E$9,4)*100</f>
        <v>12.790000000000001</v>
      </c>
      <c r="G8" s="24">
        <f t="shared" si="0"/>
        <v>18.600313280086787</v>
      </c>
    </row>
    <row r="9" spans="1:7" s="4" customFormat="1" ht="24.95" customHeight="1">
      <c r="A9" s="204"/>
      <c r="B9" s="120" t="s">
        <v>51</v>
      </c>
      <c r="C9" s="5">
        <f>SUM(C5:C8)</f>
        <v>1675964</v>
      </c>
      <c r="D9" s="23">
        <f>SUM(D5:D8)</f>
        <v>100</v>
      </c>
      <c r="E9" s="5">
        <f>SUM(E5:E8)</f>
        <v>1675596</v>
      </c>
      <c r="F9" s="23">
        <f>SUM(F5:F8)</f>
        <v>100.00000000000001</v>
      </c>
      <c r="G9" s="27">
        <f t="shared" si="0"/>
        <v>-2.195751221386617E-2</v>
      </c>
    </row>
    <row r="10" spans="1:7" s="4" customFormat="1" ht="24.95" customHeight="1">
      <c r="A10" s="203" t="s">
        <v>52</v>
      </c>
      <c r="B10" s="119" t="s">
        <v>53</v>
      </c>
      <c r="C10" s="117">
        <v>43156</v>
      </c>
      <c r="D10" s="23">
        <f>ROUND(C10/$C$15,4)*100</f>
        <v>2.68</v>
      </c>
      <c r="E10" s="124">
        <v>44514</v>
      </c>
      <c r="F10" s="23">
        <f>ROUND(E10/$E$15,4)*100</f>
        <v>2.74</v>
      </c>
      <c r="G10" s="24">
        <f t="shared" si="0"/>
        <v>3.1467235146908892</v>
      </c>
    </row>
    <row r="11" spans="1:7" s="4" customFormat="1" ht="24.95" customHeight="1">
      <c r="A11" s="203"/>
      <c r="B11" s="119" t="s">
        <v>54</v>
      </c>
      <c r="C11" s="117">
        <v>1160130</v>
      </c>
      <c r="D11" s="25">
        <f>ROUND(C11/$C$15,4)*100</f>
        <v>71.960000000000008</v>
      </c>
      <c r="E11" s="124">
        <v>1148465</v>
      </c>
      <c r="F11" s="25">
        <f>ROUND(E11/$E$15,4)*100</f>
        <v>70.740000000000009</v>
      </c>
      <c r="G11" s="24">
        <f t="shared" si="0"/>
        <v>-1.0054907639661073</v>
      </c>
    </row>
    <row r="12" spans="1:7" s="4" customFormat="1" ht="24.95" customHeight="1">
      <c r="A12" s="203"/>
      <c r="B12" s="119" t="s">
        <v>55</v>
      </c>
      <c r="C12" s="117">
        <v>385785</v>
      </c>
      <c r="D12" s="25">
        <f>ROUND(C12/$C$15,4)*100</f>
        <v>23.93</v>
      </c>
      <c r="E12" s="124">
        <v>404692</v>
      </c>
      <c r="F12" s="25">
        <f>ROUND(E12/$E$15,4)*100</f>
        <v>24.93</v>
      </c>
      <c r="G12" s="24">
        <f t="shared" si="0"/>
        <v>4.9009163134906748</v>
      </c>
    </row>
    <row r="13" spans="1:7" s="4" customFormat="1" ht="24.95" customHeight="1">
      <c r="A13" s="203"/>
      <c r="B13" s="119" t="s">
        <v>56</v>
      </c>
      <c r="C13" s="117">
        <v>20536</v>
      </c>
      <c r="D13" s="25">
        <f>ROUND(C13/$C$15,4)*100</f>
        <v>1.27</v>
      </c>
      <c r="E13" s="124">
        <v>22573</v>
      </c>
      <c r="F13" s="25">
        <f>ROUND(E13/$E$15,4)*100</f>
        <v>1.39</v>
      </c>
      <c r="G13" s="24">
        <f t="shared" si="0"/>
        <v>9.9191663420335008</v>
      </c>
    </row>
    <row r="14" spans="1:7" s="4" customFormat="1" ht="24.95" customHeight="1">
      <c r="A14" s="203"/>
      <c r="B14" s="120" t="s">
        <v>57</v>
      </c>
      <c r="C14" s="5">
        <v>2602</v>
      </c>
      <c r="D14" s="26">
        <f>ROUND(C14/$C$15,4)*100</f>
        <v>0.16</v>
      </c>
      <c r="E14" s="5">
        <v>3193</v>
      </c>
      <c r="F14" s="26">
        <f>ROUND(E14/$E$15,4)*100</f>
        <v>0.2</v>
      </c>
      <c r="G14" s="24">
        <f t="shared" si="0"/>
        <v>22.713297463489624</v>
      </c>
    </row>
    <row r="15" spans="1:7" s="4" customFormat="1" ht="24.95" customHeight="1" thickBot="1">
      <c r="A15" s="205"/>
      <c r="B15" s="28" t="s">
        <v>51</v>
      </c>
      <c r="C15" s="118">
        <f>SUM(C10:C14)</f>
        <v>1612209</v>
      </c>
      <c r="D15" s="29">
        <f>SUM(D10:D14)</f>
        <v>100.00000000000001</v>
      </c>
      <c r="E15" s="123">
        <f>SUM(E10:E14)</f>
        <v>1623437</v>
      </c>
      <c r="F15" s="29">
        <f>SUM(F10:F14)</f>
        <v>100</v>
      </c>
      <c r="G15" s="30">
        <f t="shared" si="0"/>
        <v>0.69643575987976747</v>
      </c>
    </row>
    <row r="16" spans="1:7" s="2" customFormat="1">
      <c r="A16" s="2" t="s">
        <v>58</v>
      </c>
    </row>
    <row r="17" spans="1:7" s="2" customFormat="1">
      <c r="A17" s="195"/>
      <c r="B17" s="195"/>
      <c r="C17" s="195"/>
      <c r="D17" s="195"/>
      <c r="E17" s="195"/>
      <c r="F17" s="195"/>
      <c r="G17" s="195"/>
    </row>
    <row r="19" spans="1:7" ht="14.25" thickBot="1">
      <c r="A19" s="2" t="s">
        <v>59</v>
      </c>
      <c r="B19" s="2"/>
      <c r="C19" s="2"/>
      <c r="D19" s="2"/>
      <c r="E19" s="2"/>
      <c r="F19" s="2"/>
      <c r="G19" s="2"/>
    </row>
    <row r="20" spans="1:7" s="31" customFormat="1" ht="24.95" customHeight="1">
      <c r="A20" s="201" t="s">
        <v>60</v>
      </c>
      <c r="B20" s="196"/>
      <c r="C20" s="200" t="s">
        <v>42</v>
      </c>
      <c r="D20" s="196"/>
      <c r="E20" s="200" t="s">
        <v>217</v>
      </c>
      <c r="F20" s="196"/>
      <c r="G20" s="114" t="s">
        <v>61</v>
      </c>
    </row>
    <row r="21" spans="1:7" s="31" customFormat="1" ht="20.100000000000001" customHeight="1">
      <c r="A21" s="206" t="s">
        <v>62</v>
      </c>
      <c r="B21" s="207"/>
      <c r="C21" s="208">
        <v>2210</v>
      </c>
      <c r="D21" s="208"/>
      <c r="E21" s="208">
        <v>2216</v>
      </c>
      <c r="F21" s="208"/>
      <c r="G21" s="32" t="s">
        <v>63</v>
      </c>
    </row>
    <row r="22" spans="1:7" s="31" customFormat="1" ht="20.100000000000001" customHeight="1">
      <c r="A22" s="206" t="s">
        <v>64</v>
      </c>
      <c r="B22" s="207"/>
      <c r="C22" s="209">
        <v>3603</v>
      </c>
      <c r="D22" s="209"/>
      <c r="E22" s="209">
        <v>3595</v>
      </c>
      <c r="F22" s="209"/>
      <c r="G22" s="32" t="s">
        <v>65</v>
      </c>
    </row>
    <row r="23" spans="1:7" s="31" customFormat="1" ht="20.100000000000001" customHeight="1">
      <c r="A23" s="206" t="s">
        <v>66</v>
      </c>
      <c r="B23" s="207"/>
      <c r="C23" s="209">
        <v>195387</v>
      </c>
      <c r="D23" s="209"/>
      <c r="E23" s="209">
        <v>197212</v>
      </c>
      <c r="F23" s="209"/>
      <c r="G23" s="32" t="s">
        <v>67</v>
      </c>
    </row>
    <row r="24" spans="1:7" s="31" customFormat="1" ht="20.100000000000001" customHeight="1">
      <c r="A24" s="206" t="s">
        <v>68</v>
      </c>
      <c r="B24" s="207"/>
      <c r="C24" s="209">
        <v>88410</v>
      </c>
      <c r="D24" s="209"/>
      <c r="E24" s="209">
        <v>88994</v>
      </c>
      <c r="F24" s="209"/>
      <c r="G24" s="32" t="s">
        <v>69</v>
      </c>
    </row>
    <row r="25" spans="1:7" s="31" customFormat="1" ht="20.100000000000001" customHeight="1">
      <c r="A25" s="206" t="s">
        <v>70</v>
      </c>
      <c r="B25" s="207"/>
      <c r="C25" s="209">
        <v>54228</v>
      </c>
      <c r="D25" s="209"/>
      <c r="E25" s="209">
        <v>54857</v>
      </c>
      <c r="F25" s="209"/>
      <c r="G25" s="32" t="s">
        <v>69</v>
      </c>
    </row>
    <row r="26" spans="1:7" s="31" customFormat="1" ht="20.100000000000001" customHeight="1" thickBot="1">
      <c r="A26" s="210" t="s">
        <v>71</v>
      </c>
      <c r="B26" s="211"/>
      <c r="C26" s="212">
        <v>319853</v>
      </c>
      <c r="D26" s="212"/>
      <c r="E26" s="212">
        <v>319462</v>
      </c>
      <c r="F26" s="212"/>
      <c r="G26" s="33" t="s">
        <v>69</v>
      </c>
    </row>
    <row r="29" spans="1:7" ht="14.25" thickBot="1">
      <c r="A29" s="2" t="s">
        <v>72</v>
      </c>
      <c r="B29" s="2"/>
      <c r="C29" s="2"/>
      <c r="D29" s="2"/>
      <c r="E29" s="2"/>
      <c r="F29" s="2"/>
      <c r="G29" s="2"/>
    </row>
    <row r="30" spans="1:7" s="31" customFormat="1" ht="24.95" customHeight="1">
      <c r="A30" s="201" t="s">
        <v>225</v>
      </c>
      <c r="B30" s="196"/>
      <c r="C30" s="200" t="s">
        <v>220</v>
      </c>
      <c r="D30" s="196"/>
      <c r="E30" s="200" t="s">
        <v>219</v>
      </c>
      <c r="F30" s="196"/>
      <c r="G30" s="114" t="s">
        <v>61</v>
      </c>
    </row>
    <row r="31" spans="1:7" s="31" customFormat="1" ht="20.100000000000001" customHeight="1">
      <c r="A31" s="206" t="s">
        <v>64</v>
      </c>
      <c r="B31" s="207"/>
      <c r="C31" s="209">
        <v>1163</v>
      </c>
      <c r="D31" s="209"/>
      <c r="E31" s="209">
        <v>1084</v>
      </c>
      <c r="F31" s="209"/>
      <c r="G31" s="32" t="s">
        <v>65</v>
      </c>
    </row>
    <row r="32" spans="1:7" s="31" customFormat="1" ht="20.100000000000001" customHeight="1">
      <c r="A32" s="206" t="s">
        <v>66</v>
      </c>
      <c r="B32" s="207"/>
      <c r="C32" s="209">
        <v>23569</v>
      </c>
      <c r="D32" s="209"/>
      <c r="E32" s="209">
        <v>22232</v>
      </c>
      <c r="F32" s="209"/>
      <c r="G32" s="32" t="s">
        <v>67</v>
      </c>
    </row>
    <row r="33" spans="1:7" s="31" customFormat="1" ht="20.100000000000001" customHeight="1" thickBot="1">
      <c r="A33" s="210" t="s">
        <v>70</v>
      </c>
      <c r="B33" s="211"/>
      <c r="C33" s="212">
        <v>20265</v>
      </c>
      <c r="D33" s="212"/>
      <c r="E33" s="212">
        <v>20509</v>
      </c>
      <c r="F33" s="212"/>
      <c r="G33" s="33" t="s">
        <v>69</v>
      </c>
    </row>
    <row r="36" spans="1:7" ht="14.25" thickBot="1">
      <c r="A36" s="2" t="s">
        <v>73</v>
      </c>
      <c r="B36" s="2"/>
      <c r="C36" s="2"/>
      <c r="D36" s="2"/>
      <c r="E36" s="2"/>
      <c r="F36" s="2"/>
      <c r="G36" s="2"/>
    </row>
    <row r="37" spans="1:7" ht="24.75" customHeight="1">
      <c r="A37" s="201" t="s">
        <v>60</v>
      </c>
      <c r="B37" s="196"/>
      <c r="C37" s="200" t="s">
        <v>220</v>
      </c>
      <c r="D37" s="196"/>
      <c r="E37" s="200" t="s">
        <v>217</v>
      </c>
      <c r="F37" s="196"/>
      <c r="G37" s="115" t="s">
        <v>61</v>
      </c>
    </row>
    <row r="38" spans="1:7" ht="19.5" customHeight="1">
      <c r="A38" s="206" t="s">
        <v>64</v>
      </c>
      <c r="B38" s="207"/>
      <c r="C38" s="215">
        <v>3603</v>
      </c>
      <c r="D38" s="216"/>
      <c r="E38" s="215">
        <v>3595</v>
      </c>
      <c r="F38" s="216"/>
      <c r="G38" s="34" t="s">
        <v>74</v>
      </c>
    </row>
    <row r="39" spans="1:7" ht="19.5" customHeight="1">
      <c r="A39" s="206" t="s">
        <v>66</v>
      </c>
      <c r="B39" s="207"/>
      <c r="C39" s="217">
        <v>67923</v>
      </c>
      <c r="D39" s="218"/>
      <c r="E39" s="217">
        <v>68552</v>
      </c>
      <c r="F39" s="218"/>
      <c r="G39" s="34" t="s">
        <v>67</v>
      </c>
    </row>
    <row r="40" spans="1:7" ht="19.5" customHeight="1" thickBot="1">
      <c r="A40" s="210" t="s">
        <v>70</v>
      </c>
      <c r="B40" s="211"/>
      <c r="C40" s="213">
        <v>18851</v>
      </c>
      <c r="D40" s="214"/>
      <c r="E40" s="213">
        <v>19068</v>
      </c>
      <c r="F40" s="214"/>
      <c r="G40" s="122" t="s">
        <v>69</v>
      </c>
    </row>
    <row r="41" spans="1:7">
      <c r="A41" s="2" t="s">
        <v>75</v>
      </c>
      <c r="B41" s="2"/>
      <c r="C41" s="2"/>
      <c r="D41" s="2"/>
      <c r="E41" s="2"/>
      <c r="F41" s="2"/>
      <c r="G41" s="2"/>
    </row>
  </sheetData>
  <mergeCells count="51">
    <mergeCell ref="A17:G17"/>
    <mergeCell ref="A3:B4"/>
    <mergeCell ref="C3:D3"/>
    <mergeCell ref="E3:G3"/>
    <mergeCell ref="A5:A9"/>
    <mergeCell ref="A10:A15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30:B30"/>
    <mergeCell ref="C30:D30"/>
    <mergeCell ref="E30:F30"/>
    <mergeCell ref="A31:B31"/>
    <mergeCell ref="C31:D31"/>
    <mergeCell ref="E31:F31"/>
    <mergeCell ref="A32:B32"/>
    <mergeCell ref="C32:D32"/>
    <mergeCell ref="E32:F32"/>
    <mergeCell ref="A33:B33"/>
    <mergeCell ref="C33:D33"/>
    <mergeCell ref="E33:F33"/>
    <mergeCell ref="A37:B37"/>
    <mergeCell ref="C37:D37"/>
    <mergeCell ref="E37:F37"/>
    <mergeCell ref="A40:B40"/>
    <mergeCell ref="C40:D40"/>
    <mergeCell ref="E40:F40"/>
    <mergeCell ref="A38:B38"/>
    <mergeCell ref="C38:D38"/>
    <mergeCell ref="E38:F38"/>
    <mergeCell ref="A39:B39"/>
    <mergeCell ref="C39:D39"/>
    <mergeCell ref="E39:F39"/>
  </mergeCells>
  <phoneticPr fontId="5"/>
  <pageMargins left="0.78740157480314965" right="0.78740157480314965" top="0.59055118110236227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/>
  </sheetViews>
  <sheetFormatPr defaultRowHeight="13.5"/>
  <cols>
    <col min="1" max="4" width="6.625" style="50" customWidth="1"/>
    <col min="5" max="8" width="14.625" style="50" customWidth="1"/>
    <col min="9" max="16384" width="9" style="50"/>
  </cols>
  <sheetData>
    <row r="1" spans="1:9" s="36" customFormat="1" ht="14.25">
      <c r="A1" s="35" t="s">
        <v>76</v>
      </c>
    </row>
    <row r="2" spans="1:9" s="36" customFormat="1" ht="14.25" thickBot="1">
      <c r="H2" s="37"/>
    </row>
    <row r="3" spans="1:9" s="38" customFormat="1" ht="19.5" customHeight="1">
      <c r="A3" s="221" t="s">
        <v>41</v>
      </c>
      <c r="B3" s="221"/>
      <c r="C3" s="221"/>
      <c r="D3" s="222"/>
      <c r="E3" s="225" t="s">
        <v>207</v>
      </c>
      <c r="F3" s="225" t="s">
        <v>221</v>
      </c>
      <c r="G3" s="227" t="s">
        <v>217</v>
      </c>
      <c r="H3" s="221"/>
    </row>
    <row r="4" spans="1:9" s="39" customFormat="1" ht="24.75" customHeight="1">
      <c r="A4" s="223"/>
      <c r="B4" s="223"/>
      <c r="C4" s="223"/>
      <c r="D4" s="224"/>
      <c r="E4" s="226"/>
      <c r="F4" s="226"/>
      <c r="G4" s="110" t="s">
        <v>25</v>
      </c>
      <c r="H4" s="95" t="s">
        <v>45</v>
      </c>
    </row>
    <row r="5" spans="1:9" s="41" customFormat="1" ht="19.5" customHeight="1">
      <c r="A5" s="228" t="s">
        <v>77</v>
      </c>
      <c r="B5" s="228"/>
      <c r="C5" s="228"/>
      <c r="D5" s="229"/>
      <c r="E5" s="40">
        <v>1638606</v>
      </c>
      <c r="F5" s="40">
        <f>F7+F8+F9+F10+F11+F12+F14</f>
        <v>1628516</v>
      </c>
      <c r="G5" s="40">
        <v>1713108</v>
      </c>
      <c r="H5" s="96">
        <f>((G5/F5)-1)*100</f>
        <v>5.1944224066573508</v>
      </c>
      <c r="I5" s="92"/>
    </row>
    <row r="6" spans="1:9" s="36" customFormat="1" ht="19.5" customHeight="1">
      <c r="A6" s="230" t="s">
        <v>78</v>
      </c>
      <c r="B6" s="230"/>
      <c r="C6" s="230"/>
      <c r="D6" s="231"/>
      <c r="E6" s="40">
        <v>668955</v>
      </c>
      <c r="F6" s="40">
        <f>F7+F8</f>
        <v>636742</v>
      </c>
      <c r="G6" s="40">
        <v>633975</v>
      </c>
      <c r="H6" s="96">
        <f>((G6/F6)-1)*100</f>
        <v>-0.43455591118537473</v>
      </c>
    </row>
    <row r="7" spans="1:9" s="36" customFormat="1" ht="19.5" customHeight="1">
      <c r="A7" s="111"/>
      <c r="B7" s="230" t="s">
        <v>79</v>
      </c>
      <c r="C7" s="230"/>
      <c r="D7" s="231"/>
      <c r="E7" s="40">
        <v>570420</v>
      </c>
      <c r="F7" s="40">
        <v>555413</v>
      </c>
      <c r="G7" s="40">
        <v>553537</v>
      </c>
      <c r="H7" s="96">
        <f>((G7/F7)-1)*100</f>
        <v>-0.3377666709277638</v>
      </c>
    </row>
    <row r="8" spans="1:9" s="36" customFormat="1" ht="19.5" customHeight="1">
      <c r="A8" s="111"/>
      <c r="B8" s="230" t="s">
        <v>80</v>
      </c>
      <c r="C8" s="230"/>
      <c r="D8" s="231"/>
      <c r="E8" s="40">
        <v>98535</v>
      </c>
      <c r="F8" s="40">
        <v>81329</v>
      </c>
      <c r="G8" s="40">
        <v>80438</v>
      </c>
      <c r="H8" s="96">
        <f t="shared" ref="H8:H11" si="0">((G8/F8)-1)*100</f>
        <v>-1.0955501727551109</v>
      </c>
    </row>
    <row r="9" spans="1:9" s="36" customFormat="1" ht="19.5" customHeight="1">
      <c r="A9" s="230" t="s">
        <v>81</v>
      </c>
      <c r="B9" s="230"/>
      <c r="C9" s="230"/>
      <c r="D9" s="231"/>
      <c r="E9" s="40">
        <v>785209</v>
      </c>
      <c r="F9" s="40">
        <v>818894</v>
      </c>
      <c r="G9" s="40">
        <v>898843</v>
      </c>
      <c r="H9" s="96">
        <f t="shared" si="0"/>
        <v>9.7630462550708721</v>
      </c>
    </row>
    <row r="10" spans="1:9" s="36" customFormat="1" ht="19.5" customHeight="1">
      <c r="A10" s="230" t="s">
        <v>49</v>
      </c>
      <c r="B10" s="230"/>
      <c r="C10" s="230"/>
      <c r="D10" s="231"/>
      <c r="E10" s="40">
        <v>294</v>
      </c>
      <c r="F10" s="40">
        <v>293</v>
      </c>
      <c r="G10" s="40">
        <v>292</v>
      </c>
      <c r="H10" s="96">
        <f t="shared" si="0"/>
        <v>-0.34129692832765013</v>
      </c>
    </row>
    <row r="11" spans="1:9" s="36" customFormat="1" ht="19.5" customHeight="1">
      <c r="A11" s="230" t="s">
        <v>82</v>
      </c>
      <c r="B11" s="230"/>
      <c r="C11" s="230"/>
      <c r="D11" s="231"/>
      <c r="E11" s="40">
        <v>55733</v>
      </c>
      <c r="F11" s="40">
        <v>58765</v>
      </c>
      <c r="G11" s="40">
        <v>59243</v>
      </c>
      <c r="H11" s="96">
        <f t="shared" si="0"/>
        <v>0.81340934229559014</v>
      </c>
    </row>
    <row r="12" spans="1:9" s="36" customFormat="1" ht="19.5" customHeight="1">
      <c r="A12" s="219" t="s">
        <v>83</v>
      </c>
      <c r="B12" s="219"/>
      <c r="C12" s="219"/>
      <c r="D12" s="220"/>
      <c r="E12" s="42">
        <v>108267</v>
      </c>
      <c r="F12" s="42">
        <v>105574</v>
      </c>
      <c r="G12" s="42">
        <v>111541</v>
      </c>
      <c r="H12" s="97">
        <f>((G12/F12)-1)*100</f>
        <v>5.6519597628204021</v>
      </c>
    </row>
    <row r="13" spans="1:9" s="36" customFormat="1" ht="19.5" customHeight="1">
      <c r="A13" s="232" t="s">
        <v>84</v>
      </c>
      <c r="B13" s="232"/>
      <c r="C13" s="232"/>
      <c r="D13" s="233"/>
      <c r="E13" s="40"/>
      <c r="F13" s="40"/>
      <c r="G13" s="40"/>
      <c r="H13" s="98"/>
    </row>
    <row r="14" spans="1:9" s="36" customFormat="1" ht="19.5" customHeight="1">
      <c r="A14" s="219" t="s">
        <v>85</v>
      </c>
      <c r="B14" s="219"/>
      <c r="C14" s="219"/>
      <c r="D14" s="220"/>
      <c r="E14" s="43">
        <v>20148</v>
      </c>
      <c r="F14" s="43">
        <v>8248</v>
      </c>
      <c r="G14" s="43">
        <v>9214</v>
      </c>
      <c r="H14" s="97">
        <f>((G14/F14)-1)*100</f>
        <v>11.71193016488845</v>
      </c>
    </row>
    <row r="15" spans="1:9" s="36" customFormat="1" ht="27.75" customHeight="1" thickBot="1">
      <c r="A15" s="234" t="s">
        <v>86</v>
      </c>
      <c r="B15" s="234"/>
      <c r="C15" s="234"/>
      <c r="D15" s="235"/>
      <c r="E15" s="44">
        <v>20.399999999999999</v>
      </c>
      <c r="F15" s="44">
        <v>14.1</v>
      </c>
      <c r="G15" s="44">
        <v>19.8</v>
      </c>
      <c r="H15" s="99">
        <f>((G15/F15)-1)*100</f>
        <v>40.425531914893618</v>
      </c>
    </row>
    <row r="16" spans="1:9" s="36" customFormat="1">
      <c r="A16" s="36" t="s">
        <v>24</v>
      </c>
    </row>
    <row r="17" spans="1:8" s="36" customFormat="1"/>
    <row r="18" spans="1:8" s="36" customFormat="1"/>
    <row r="19" spans="1:8" s="36" customFormat="1"/>
    <row r="20" spans="1:8" s="36" customFormat="1"/>
    <row r="21" spans="1:8" s="36" customFormat="1" ht="14.25">
      <c r="A21" s="35" t="s">
        <v>87</v>
      </c>
    </row>
    <row r="22" spans="1:8" s="36" customFormat="1" ht="15" thickBot="1">
      <c r="A22" s="35"/>
      <c r="H22" s="37"/>
    </row>
    <row r="23" spans="1:8" s="36" customFormat="1" ht="19.5" customHeight="1" thickBot="1">
      <c r="A23" s="221" t="s">
        <v>41</v>
      </c>
      <c r="B23" s="221"/>
      <c r="C23" s="221"/>
      <c r="D23" s="222"/>
      <c r="E23" s="238" t="s">
        <v>88</v>
      </c>
      <c r="F23" s="239"/>
      <c r="G23" s="239"/>
      <c r="H23" s="239"/>
    </row>
    <row r="24" spans="1:8" s="38" customFormat="1" ht="19.5" customHeight="1">
      <c r="A24" s="236"/>
      <c r="B24" s="236"/>
      <c r="C24" s="236"/>
      <c r="D24" s="237"/>
      <c r="E24" s="225" t="s">
        <v>207</v>
      </c>
      <c r="F24" s="225" t="s">
        <v>222</v>
      </c>
      <c r="G24" s="227" t="s">
        <v>217</v>
      </c>
      <c r="H24" s="221"/>
    </row>
    <row r="25" spans="1:8" s="39" customFormat="1" ht="27.75" customHeight="1">
      <c r="A25" s="223"/>
      <c r="B25" s="223"/>
      <c r="C25" s="223"/>
      <c r="D25" s="224"/>
      <c r="E25" s="226"/>
      <c r="F25" s="226"/>
      <c r="G25" s="127" t="s">
        <v>25</v>
      </c>
      <c r="H25" s="95" t="s">
        <v>45</v>
      </c>
    </row>
    <row r="26" spans="1:8" s="36" customFormat="1" ht="24.75" customHeight="1">
      <c r="A26" s="252" t="s">
        <v>89</v>
      </c>
      <c r="B26" s="253"/>
      <c r="C26" s="254" t="s">
        <v>90</v>
      </c>
      <c r="D26" s="255"/>
      <c r="E26" s="45">
        <v>384965</v>
      </c>
      <c r="F26" s="45">
        <v>389141</v>
      </c>
      <c r="G26" s="304">
        <v>369449</v>
      </c>
      <c r="H26" s="100">
        <f>((G26/F26)-1)*100</f>
        <v>-5.0603765730159456</v>
      </c>
    </row>
    <row r="27" spans="1:8" s="36" customFormat="1" ht="24.75" customHeight="1">
      <c r="A27" s="223"/>
      <c r="B27" s="224"/>
      <c r="C27" s="254" t="s">
        <v>91</v>
      </c>
      <c r="D27" s="255"/>
      <c r="E27" s="45">
        <v>346777</v>
      </c>
      <c r="F27" s="45">
        <v>333005</v>
      </c>
      <c r="G27" s="304">
        <v>317441</v>
      </c>
      <c r="H27" s="100">
        <f>((G27/F27)-1)*100</f>
        <v>-4.6738036966411878</v>
      </c>
    </row>
    <row r="28" spans="1:8" s="36" customFormat="1" ht="24.75" customHeight="1">
      <c r="A28" s="252" t="s">
        <v>92</v>
      </c>
      <c r="B28" s="253"/>
      <c r="C28" s="254" t="s">
        <v>90</v>
      </c>
      <c r="D28" s="255"/>
      <c r="E28" s="45">
        <v>89967</v>
      </c>
      <c r="F28" s="45">
        <v>87605</v>
      </c>
      <c r="G28" s="304">
        <v>129449</v>
      </c>
      <c r="H28" s="100">
        <f>((G28/F28)-1)*100</f>
        <v>47.764397009303124</v>
      </c>
    </row>
    <row r="29" spans="1:8" s="36" customFormat="1" ht="24.75" customHeight="1">
      <c r="A29" s="236"/>
      <c r="B29" s="237"/>
      <c r="C29" s="254" t="s">
        <v>91</v>
      </c>
      <c r="D29" s="255"/>
      <c r="E29" s="45">
        <v>121348</v>
      </c>
      <c r="F29" s="45">
        <v>112142</v>
      </c>
      <c r="G29" s="304">
        <v>215063</v>
      </c>
      <c r="H29" s="100">
        <f t="shared" ref="H29:H31" si="1">((G29/F29)-1)*100</f>
        <v>91.77738938132012</v>
      </c>
    </row>
    <row r="30" spans="1:8" s="36" customFormat="1" ht="24.75" customHeight="1">
      <c r="A30" s="223"/>
      <c r="B30" s="224"/>
      <c r="C30" s="254" t="s">
        <v>93</v>
      </c>
      <c r="D30" s="255"/>
      <c r="E30" s="46">
        <f>E28-E29</f>
        <v>-31381</v>
      </c>
      <c r="F30" s="46">
        <f>F28-F29</f>
        <v>-24537</v>
      </c>
      <c r="G30" s="305">
        <f>G28-G29</f>
        <v>-85614</v>
      </c>
      <c r="H30" s="100">
        <f t="shared" si="1"/>
        <v>248.91796063088395</v>
      </c>
    </row>
    <row r="31" spans="1:8" s="36" customFormat="1" ht="24.75" customHeight="1">
      <c r="A31" s="240" t="s">
        <v>94</v>
      </c>
      <c r="B31" s="243" t="s">
        <v>95</v>
      </c>
      <c r="C31" s="244"/>
      <c r="D31" s="245"/>
      <c r="E31" s="45">
        <v>28235</v>
      </c>
      <c r="F31" s="45">
        <v>22227</v>
      </c>
      <c r="G31" s="304">
        <v>74465</v>
      </c>
      <c r="H31" s="100">
        <f t="shared" si="1"/>
        <v>235.02047059882125</v>
      </c>
    </row>
    <row r="32" spans="1:8" s="36" customFormat="1" ht="24.75" customHeight="1">
      <c r="A32" s="241"/>
      <c r="B32" s="246" t="s">
        <v>96</v>
      </c>
      <c r="C32" s="247"/>
      <c r="D32" s="248"/>
      <c r="E32" s="45">
        <v>0</v>
      </c>
      <c r="F32" s="45">
        <v>0</v>
      </c>
      <c r="G32" s="304">
        <v>0</v>
      </c>
      <c r="H32" s="101" t="s">
        <v>97</v>
      </c>
    </row>
    <row r="33" spans="1:8" s="36" customFormat="1" ht="24.75" customHeight="1" thickBot="1">
      <c r="A33" s="242"/>
      <c r="B33" s="249" t="s">
        <v>1</v>
      </c>
      <c r="C33" s="250"/>
      <c r="D33" s="251"/>
      <c r="E33" s="47">
        <v>3146</v>
      </c>
      <c r="F33" s="47">
        <v>2310</v>
      </c>
      <c r="G33" s="306">
        <v>11149</v>
      </c>
      <c r="H33" s="102">
        <f>((G33/F33)-1)*100</f>
        <v>382.64069264069269</v>
      </c>
    </row>
    <row r="34" spans="1:8" s="36" customFormat="1">
      <c r="A34" s="36" t="s">
        <v>98</v>
      </c>
      <c r="E34" s="48" t="s">
        <v>99</v>
      </c>
    </row>
    <row r="35" spans="1:8" s="36" customFormat="1">
      <c r="H35" s="49"/>
    </row>
  </sheetData>
  <mergeCells count="31">
    <mergeCell ref="A31:A33"/>
    <mergeCell ref="B31:D31"/>
    <mergeCell ref="B32:D32"/>
    <mergeCell ref="B33:D33"/>
    <mergeCell ref="A26:B27"/>
    <mergeCell ref="C26:D26"/>
    <mergeCell ref="C27:D27"/>
    <mergeCell ref="A28:B30"/>
    <mergeCell ref="C28:D28"/>
    <mergeCell ref="C29:D29"/>
    <mergeCell ref="C30:D30"/>
    <mergeCell ref="A13:D13"/>
    <mergeCell ref="A14:D14"/>
    <mergeCell ref="A15:D15"/>
    <mergeCell ref="A23:D25"/>
    <mergeCell ref="E23:H23"/>
    <mergeCell ref="E24:E25"/>
    <mergeCell ref="F24:F25"/>
    <mergeCell ref="G24:H24"/>
    <mergeCell ref="A12:D12"/>
    <mergeCell ref="A3:D4"/>
    <mergeCell ref="E3:E4"/>
    <mergeCell ref="F3:F4"/>
    <mergeCell ref="G3:H3"/>
    <mergeCell ref="A5:D5"/>
    <mergeCell ref="A6:D6"/>
    <mergeCell ref="B7:D7"/>
    <mergeCell ref="B8:D8"/>
    <mergeCell ref="A9:D9"/>
    <mergeCell ref="A10:D10"/>
    <mergeCell ref="A11:D11"/>
  </mergeCells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/>
  </sheetViews>
  <sheetFormatPr defaultRowHeight="13.5"/>
  <cols>
    <col min="1" max="1" width="5.625" style="135" customWidth="1"/>
    <col min="2" max="2" width="19.125" style="135" customWidth="1"/>
    <col min="3" max="3" width="15.625" style="135" customWidth="1"/>
    <col min="4" max="4" width="8.625" style="135" customWidth="1"/>
    <col min="5" max="5" width="15.625" style="135" customWidth="1"/>
    <col min="6" max="6" width="8.625" style="135" customWidth="1"/>
    <col min="7" max="7" width="13.375" style="135" customWidth="1"/>
    <col min="8" max="8" width="9" style="135"/>
    <col min="9" max="9" width="14.125" style="135" customWidth="1"/>
    <col min="10" max="16384" width="9" style="135"/>
  </cols>
  <sheetData>
    <row r="1" spans="1:9" s="129" customFormat="1" ht="14.25">
      <c r="A1" s="128" t="s">
        <v>100</v>
      </c>
    </row>
    <row r="2" spans="1:9" s="129" customFormat="1" ht="14.25" thickBot="1">
      <c r="G2" s="130" t="s">
        <v>101</v>
      </c>
    </row>
    <row r="3" spans="1:9" s="131" customFormat="1" ht="30" customHeight="1">
      <c r="A3" s="267" t="s">
        <v>102</v>
      </c>
      <c r="B3" s="269" t="s">
        <v>103</v>
      </c>
      <c r="C3" s="271" t="s">
        <v>104</v>
      </c>
      <c r="D3" s="271"/>
      <c r="E3" s="271" t="s">
        <v>223</v>
      </c>
      <c r="F3" s="271"/>
      <c r="G3" s="272" t="s">
        <v>211</v>
      </c>
    </row>
    <row r="4" spans="1:9" s="131" customFormat="1" ht="30" customHeight="1">
      <c r="A4" s="268"/>
      <c r="B4" s="270"/>
      <c r="C4" s="136" t="s">
        <v>105</v>
      </c>
      <c r="D4" s="136" t="s">
        <v>106</v>
      </c>
      <c r="E4" s="136" t="s">
        <v>105</v>
      </c>
      <c r="F4" s="136" t="s">
        <v>106</v>
      </c>
      <c r="G4" s="273"/>
    </row>
    <row r="5" spans="1:9" s="131" customFormat="1" ht="30" customHeight="1">
      <c r="A5" s="262" t="s">
        <v>107</v>
      </c>
      <c r="B5" s="137" t="s">
        <v>108</v>
      </c>
      <c r="C5" s="138">
        <v>266921</v>
      </c>
      <c r="D5" s="139">
        <f>(C5/$C$10)</f>
        <v>0.73644146592467308</v>
      </c>
      <c r="E5" s="138">
        <v>265340</v>
      </c>
      <c r="F5" s="139">
        <f>(E5/$E$10)</f>
        <v>0.7737980671087703</v>
      </c>
      <c r="G5" s="140">
        <f>((E5/C5)-1)*100</f>
        <v>-0.5923100842571416</v>
      </c>
      <c r="I5" s="141"/>
    </row>
    <row r="6" spans="1:9" s="131" customFormat="1" ht="30" customHeight="1">
      <c r="A6" s="263"/>
      <c r="B6" s="142" t="s">
        <v>109</v>
      </c>
      <c r="C6" s="143">
        <v>0</v>
      </c>
      <c r="D6" s="144">
        <f>(C6/$C$10)</f>
        <v>0</v>
      </c>
      <c r="E6" s="143">
        <v>80</v>
      </c>
      <c r="F6" s="144">
        <f>(E6/$E$10)</f>
        <v>2.3330008807078326E-4</v>
      </c>
      <c r="G6" s="140" t="s">
        <v>230</v>
      </c>
    </row>
    <row r="7" spans="1:9" s="131" customFormat="1" ht="30" customHeight="1">
      <c r="A7" s="263"/>
      <c r="B7" s="142" t="s">
        <v>110</v>
      </c>
      <c r="C7" s="132">
        <v>702</v>
      </c>
      <c r="D7" s="144">
        <f t="shared" ref="D7:D9" si="0">(C7/$C$10)</f>
        <v>1.9368349027581964E-3</v>
      </c>
      <c r="E7" s="132">
        <v>737</v>
      </c>
      <c r="F7" s="144">
        <f t="shared" ref="F7:F9" si="1">(E7/$E$10)</f>
        <v>2.1492770613520907E-3</v>
      </c>
      <c r="G7" s="140">
        <f>((E7/C7)-1)*100</f>
        <v>4.9857549857549754</v>
      </c>
    </row>
    <row r="8" spans="1:9" s="131" customFormat="1" ht="30" customHeight="1">
      <c r="A8" s="263"/>
      <c r="B8" s="142" t="s">
        <v>111</v>
      </c>
      <c r="C8" s="132">
        <v>94824</v>
      </c>
      <c r="D8" s="144">
        <f t="shared" si="0"/>
        <v>0.26162169917256867</v>
      </c>
      <c r="E8" s="132">
        <v>76749</v>
      </c>
      <c r="F8" s="144">
        <f t="shared" si="1"/>
        <v>0.22381935574180678</v>
      </c>
      <c r="G8" s="140">
        <f>((E8/C8)-1)*100</f>
        <v>-19.061629967096938</v>
      </c>
    </row>
    <row r="9" spans="1:9" s="131" customFormat="1" ht="30" customHeight="1">
      <c r="A9" s="263"/>
      <c r="B9" s="145" t="s">
        <v>112</v>
      </c>
      <c r="C9" s="133">
        <v>0</v>
      </c>
      <c r="D9" s="146">
        <f t="shared" si="0"/>
        <v>0</v>
      </c>
      <c r="E9" s="133">
        <v>0</v>
      </c>
      <c r="F9" s="146">
        <f t="shared" si="1"/>
        <v>0</v>
      </c>
      <c r="G9" s="147" t="s">
        <v>226</v>
      </c>
    </row>
    <row r="10" spans="1:9" s="131" customFormat="1" ht="30" customHeight="1">
      <c r="A10" s="264"/>
      <c r="B10" s="145" t="s">
        <v>51</v>
      </c>
      <c r="C10" s="133">
        <f>SUM(C5:C9)</f>
        <v>362447</v>
      </c>
      <c r="D10" s="146">
        <v>1</v>
      </c>
      <c r="E10" s="133">
        <f>SUM(E5:E9)</f>
        <v>342906</v>
      </c>
      <c r="F10" s="146">
        <v>1</v>
      </c>
      <c r="G10" s="134">
        <f>((E10/C10)-1)*100</f>
        <v>-5.391408950825916</v>
      </c>
    </row>
    <row r="11" spans="1:9" s="131" customFormat="1" ht="30" customHeight="1">
      <c r="A11" s="262" t="s">
        <v>113</v>
      </c>
      <c r="B11" s="137" t="s">
        <v>114</v>
      </c>
      <c r="C11" s="138">
        <v>80946</v>
      </c>
      <c r="D11" s="144">
        <f>(C11/$C$20)</f>
        <v>0.26224462687824379</v>
      </c>
      <c r="E11" s="138">
        <v>83093</v>
      </c>
      <c r="F11" s="144">
        <f>(E11/$E$20)</f>
        <v>0.26802983091086208</v>
      </c>
      <c r="G11" s="148">
        <f>((E11/C11)-1)*100</f>
        <v>2.6523855409779307</v>
      </c>
    </row>
    <row r="12" spans="1:9" s="131" customFormat="1" ht="30" customHeight="1">
      <c r="A12" s="263"/>
      <c r="B12" s="142" t="s">
        <v>115</v>
      </c>
      <c r="C12" s="132">
        <v>48657</v>
      </c>
      <c r="D12" s="144">
        <f>(C12/$C$20)</f>
        <v>0.15763640958187813</v>
      </c>
      <c r="E12" s="132">
        <v>51424</v>
      </c>
      <c r="F12" s="144">
        <f>(E12/$E$20)</f>
        <v>0.16587637977639719</v>
      </c>
      <c r="G12" s="148">
        <f>((E12/C12)-1)*100</f>
        <v>5.6867459974926593</v>
      </c>
    </row>
    <row r="13" spans="1:9" s="131" customFormat="1" ht="30" customHeight="1">
      <c r="A13" s="263"/>
      <c r="B13" s="142" t="s">
        <v>116</v>
      </c>
      <c r="C13" s="132">
        <v>0</v>
      </c>
      <c r="D13" s="144">
        <f t="shared" ref="D13:D19" si="2">(C13/$C$20)</f>
        <v>0</v>
      </c>
      <c r="E13" s="132">
        <v>0</v>
      </c>
      <c r="F13" s="144">
        <f t="shared" ref="F13:F19" si="3">(E13/$E$20)</f>
        <v>0</v>
      </c>
      <c r="G13" s="148" t="s">
        <v>230</v>
      </c>
    </row>
    <row r="14" spans="1:9" s="131" customFormat="1" ht="30" customHeight="1">
      <c r="A14" s="263"/>
      <c r="B14" s="142" t="s">
        <v>117</v>
      </c>
      <c r="C14" s="132">
        <v>6342</v>
      </c>
      <c r="D14" s="144">
        <f t="shared" si="2"/>
        <v>2.0546480661945275E-2</v>
      </c>
      <c r="E14" s="132">
        <v>6349</v>
      </c>
      <c r="F14" s="144">
        <f t="shared" si="3"/>
        <v>2.0479720270697454E-2</v>
      </c>
      <c r="G14" s="148">
        <f t="shared" ref="G14:G25" si="4">((E14/C14)-1)*100</f>
        <v>0.11037527593817931</v>
      </c>
    </row>
    <row r="15" spans="1:9" s="131" customFormat="1" ht="30" customHeight="1">
      <c r="A15" s="263"/>
      <c r="B15" s="142" t="s">
        <v>118</v>
      </c>
      <c r="C15" s="132">
        <v>26612</v>
      </c>
      <c r="D15" s="144">
        <f t="shared" si="2"/>
        <v>8.621616893341022E-2</v>
      </c>
      <c r="E15" s="132">
        <v>25532</v>
      </c>
      <c r="F15" s="144">
        <f t="shared" si="3"/>
        <v>8.2357570948408787E-2</v>
      </c>
      <c r="G15" s="148">
        <f t="shared" si="4"/>
        <v>-4.0583195550879303</v>
      </c>
    </row>
    <row r="16" spans="1:9" s="131" customFormat="1" ht="30" customHeight="1">
      <c r="A16" s="263"/>
      <c r="B16" s="142" t="s">
        <v>119</v>
      </c>
      <c r="C16" s="132">
        <v>127279</v>
      </c>
      <c r="D16" s="144">
        <f t="shared" si="2"/>
        <v>0.41235186253102057</v>
      </c>
      <c r="E16" s="132">
        <v>126222</v>
      </c>
      <c r="F16" s="144">
        <f t="shared" si="3"/>
        <v>0.40714935454527862</v>
      </c>
      <c r="G16" s="148">
        <f t="shared" si="4"/>
        <v>-0.83045907023153731</v>
      </c>
    </row>
    <row r="17" spans="1:7" s="131" customFormat="1" ht="30" customHeight="1">
      <c r="A17" s="263"/>
      <c r="B17" s="142" t="s">
        <v>120</v>
      </c>
      <c r="C17" s="132">
        <v>1439</v>
      </c>
      <c r="D17" s="144">
        <f t="shared" si="2"/>
        <v>4.6619971101449463E-3</v>
      </c>
      <c r="E17" s="132">
        <v>891</v>
      </c>
      <c r="F17" s="144">
        <f t="shared" si="3"/>
        <v>2.8740637519595888E-3</v>
      </c>
      <c r="G17" s="148">
        <f t="shared" si="4"/>
        <v>-38.082001389854071</v>
      </c>
    </row>
    <row r="18" spans="1:7" s="131" customFormat="1" ht="30" customHeight="1">
      <c r="A18" s="263"/>
      <c r="B18" s="142" t="s">
        <v>121</v>
      </c>
      <c r="C18" s="132">
        <v>17391</v>
      </c>
      <c r="D18" s="144">
        <f t="shared" si="2"/>
        <v>5.6342454303357027E-2</v>
      </c>
      <c r="E18" s="132">
        <v>16503</v>
      </c>
      <c r="F18" s="144">
        <f t="shared" si="3"/>
        <v>5.3233079796396292E-2</v>
      </c>
      <c r="G18" s="148">
        <f t="shared" si="4"/>
        <v>-5.1060893565637366</v>
      </c>
    </row>
    <row r="19" spans="1:7" s="131" customFormat="1" ht="30" customHeight="1">
      <c r="A19" s="263"/>
      <c r="B19" s="145" t="s">
        <v>122</v>
      </c>
      <c r="C19" s="133">
        <v>0</v>
      </c>
      <c r="D19" s="144">
        <f t="shared" si="2"/>
        <v>0</v>
      </c>
      <c r="E19" s="133">
        <v>0</v>
      </c>
      <c r="F19" s="144">
        <f t="shared" si="3"/>
        <v>0</v>
      </c>
      <c r="G19" s="148" t="s">
        <v>230</v>
      </c>
    </row>
    <row r="20" spans="1:7" s="131" customFormat="1" ht="30" customHeight="1">
      <c r="A20" s="264"/>
      <c r="B20" s="145" t="s">
        <v>51</v>
      </c>
      <c r="C20" s="133">
        <f>SUM(C11:C19)</f>
        <v>308666</v>
      </c>
      <c r="D20" s="149">
        <v>1</v>
      </c>
      <c r="E20" s="133">
        <f>SUM(E11:E19)</f>
        <v>310014</v>
      </c>
      <c r="F20" s="150">
        <v>1</v>
      </c>
      <c r="G20" s="134">
        <f t="shared" si="4"/>
        <v>0.43671800587041787</v>
      </c>
    </row>
    <row r="21" spans="1:7" s="131" customFormat="1" ht="30" customHeight="1">
      <c r="A21" s="256" t="s">
        <v>123</v>
      </c>
      <c r="B21" s="257"/>
      <c r="C21" s="265">
        <f>C10-C20</f>
        <v>53781</v>
      </c>
      <c r="D21" s="266"/>
      <c r="E21" s="265">
        <f>E10-E20</f>
        <v>32892</v>
      </c>
      <c r="F21" s="266"/>
      <c r="G21" s="134">
        <f t="shared" si="4"/>
        <v>-38.84085457689519</v>
      </c>
    </row>
    <row r="22" spans="1:7" s="131" customFormat="1" ht="30" customHeight="1">
      <c r="A22" s="256" t="s">
        <v>124</v>
      </c>
      <c r="B22" s="257"/>
      <c r="C22" s="258">
        <v>1.1739999999999999</v>
      </c>
      <c r="D22" s="259"/>
      <c r="E22" s="258">
        <v>1.1060000000000001</v>
      </c>
      <c r="F22" s="259"/>
      <c r="G22" s="134">
        <f t="shared" si="4"/>
        <v>-5.7921635434412089</v>
      </c>
    </row>
    <row r="23" spans="1:7" s="131" customFormat="1" ht="30" customHeight="1">
      <c r="A23" s="256" t="s">
        <v>125</v>
      </c>
      <c r="B23" s="257"/>
      <c r="C23" s="258">
        <v>0.91900000000000004</v>
      </c>
      <c r="D23" s="259"/>
      <c r="E23" s="258">
        <v>0.90700000000000003</v>
      </c>
      <c r="F23" s="259"/>
      <c r="G23" s="134">
        <f t="shared" si="4"/>
        <v>-1.3057671381936919</v>
      </c>
    </row>
    <row r="24" spans="1:7" s="131" customFormat="1" ht="30" customHeight="1">
      <c r="A24" s="256" t="s">
        <v>126</v>
      </c>
      <c r="B24" s="257"/>
      <c r="C24" s="151">
        <v>192.93</v>
      </c>
      <c r="D24" s="152" t="s">
        <v>69</v>
      </c>
      <c r="E24" s="151">
        <v>196.61</v>
      </c>
      <c r="F24" s="152" t="s">
        <v>127</v>
      </c>
      <c r="G24" s="134">
        <f t="shared" si="4"/>
        <v>1.9074275644016092</v>
      </c>
    </row>
    <row r="25" spans="1:7" s="131" customFormat="1" ht="30" customHeight="1" thickBot="1">
      <c r="A25" s="260" t="s">
        <v>128</v>
      </c>
      <c r="B25" s="261"/>
      <c r="C25" s="153" t="s">
        <v>227</v>
      </c>
      <c r="D25" s="154" t="s">
        <v>69</v>
      </c>
      <c r="E25" s="153" t="s">
        <v>228</v>
      </c>
      <c r="F25" s="154" t="s">
        <v>127</v>
      </c>
      <c r="G25" s="155">
        <f t="shared" si="4"/>
        <v>0.86310237353153241</v>
      </c>
    </row>
    <row r="26" spans="1:7" s="129" customFormat="1" ht="15.75" customHeight="1">
      <c r="A26" s="129" t="s">
        <v>98</v>
      </c>
    </row>
    <row r="27" spans="1:7" s="129" customFormat="1">
      <c r="A27" s="129" t="s">
        <v>129</v>
      </c>
    </row>
  </sheetData>
  <mergeCells count="18">
    <mergeCell ref="A5:A10"/>
    <mergeCell ref="A3:A4"/>
    <mergeCell ref="B3:B4"/>
    <mergeCell ref="C3:D3"/>
    <mergeCell ref="E3:F3"/>
    <mergeCell ref="G3:G4"/>
    <mergeCell ref="A11:A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4:B24"/>
    <mergeCell ref="A25:B25"/>
  </mergeCells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zoomScaleSheetLayoutView="100" workbookViewId="0"/>
  </sheetViews>
  <sheetFormatPr defaultRowHeight="13.5"/>
  <cols>
    <col min="1" max="1" width="6.625" style="6" customWidth="1"/>
    <col min="2" max="2" width="9.125" style="6" customWidth="1"/>
    <col min="3" max="7" width="14.625" style="6" customWidth="1"/>
    <col min="8" max="16384" width="9" style="6"/>
  </cols>
  <sheetData>
    <row r="1" spans="1:7" s="2" customFormat="1" ht="14.25">
      <c r="A1" s="1" t="s">
        <v>2</v>
      </c>
    </row>
    <row r="2" spans="1:7" s="2" customFormat="1" ht="14.25" thickBot="1">
      <c r="G2" s="3"/>
    </row>
    <row r="3" spans="1:7" s="4" customFormat="1" ht="20.100000000000001" customHeight="1">
      <c r="A3" s="196" t="s">
        <v>5</v>
      </c>
      <c r="B3" s="197"/>
      <c r="C3" s="276" t="s">
        <v>22</v>
      </c>
      <c r="D3" s="197"/>
      <c r="E3" s="276" t="s">
        <v>3</v>
      </c>
      <c r="F3" s="197"/>
      <c r="G3" s="200" t="s">
        <v>4</v>
      </c>
    </row>
    <row r="4" spans="1:7" s="4" customFormat="1" ht="30.75" customHeight="1">
      <c r="A4" s="198"/>
      <c r="B4" s="199"/>
      <c r="C4" s="112" t="s">
        <v>25</v>
      </c>
      <c r="D4" s="15" t="s">
        <v>26</v>
      </c>
      <c r="E4" s="112" t="s">
        <v>25</v>
      </c>
      <c r="F4" s="15" t="s">
        <v>26</v>
      </c>
      <c r="G4" s="277"/>
    </row>
    <row r="5" spans="1:7" s="4" customFormat="1" ht="20.100000000000001" customHeight="1">
      <c r="A5" s="274" t="s">
        <v>130</v>
      </c>
      <c r="B5" s="275"/>
      <c r="C5" s="108">
        <v>4499172</v>
      </c>
      <c r="D5" s="18" t="s">
        <v>131</v>
      </c>
      <c r="E5" s="108">
        <v>1719537</v>
      </c>
      <c r="F5" s="18" t="s">
        <v>132</v>
      </c>
      <c r="G5" s="9">
        <v>0.38200000000000001</v>
      </c>
    </row>
    <row r="6" spans="1:7" s="4" customFormat="1" ht="20.100000000000001" customHeight="1">
      <c r="A6" s="274">
        <v>13</v>
      </c>
      <c r="B6" s="275"/>
      <c r="C6" s="108">
        <v>4366737</v>
      </c>
      <c r="D6" s="8">
        <f>(C6/C5-1)*100</f>
        <v>-2.9435416116565416</v>
      </c>
      <c r="E6" s="108">
        <v>1768454</v>
      </c>
      <c r="F6" s="8">
        <f t="shared" ref="F6:F26" si="0">(E6/E5-1)*100</f>
        <v>2.8447774022891004</v>
      </c>
      <c r="G6" s="9">
        <v>0.40500000000000003</v>
      </c>
    </row>
    <row r="7" spans="1:7" s="4" customFormat="1" ht="20.100000000000001" customHeight="1">
      <c r="A7" s="274">
        <v>14</v>
      </c>
      <c r="B7" s="275"/>
      <c r="C7" s="108">
        <v>4045055</v>
      </c>
      <c r="D7" s="8">
        <f t="shared" ref="D7:D20" si="1">(C7/C6-1)*100</f>
        <v>-7.3666447051883406</v>
      </c>
      <c r="E7" s="108">
        <v>1666394</v>
      </c>
      <c r="F7" s="8">
        <f t="shared" si="0"/>
        <v>-5.771142478119307</v>
      </c>
      <c r="G7" s="9">
        <v>0.4</v>
      </c>
    </row>
    <row r="8" spans="1:7" s="4" customFormat="1" ht="20.100000000000001" customHeight="1">
      <c r="A8" s="274">
        <v>15</v>
      </c>
      <c r="B8" s="275"/>
      <c r="C8" s="108">
        <v>3699091</v>
      </c>
      <c r="D8" s="8">
        <f t="shared" si="1"/>
        <v>-8.5527638066725924</v>
      </c>
      <c r="E8" s="108">
        <v>1575145</v>
      </c>
      <c r="F8" s="8">
        <f t="shared" si="0"/>
        <v>-5.4758358467445252</v>
      </c>
      <c r="G8" s="9">
        <v>0.41399999999999998</v>
      </c>
    </row>
    <row r="9" spans="1:7" s="4" customFormat="1" ht="20.100000000000001" customHeight="1">
      <c r="A9" s="274">
        <v>16</v>
      </c>
      <c r="B9" s="275"/>
      <c r="C9" s="108">
        <v>3649802</v>
      </c>
      <c r="D9" s="8">
        <f t="shared" si="1"/>
        <v>-1.3324624887573688</v>
      </c>
      <c r="E9" s="108">
        <v>1568709</v>
      </c>
      <c r="F9" s="8">
        <f t="shared" si="0"/>
        <v>-0.40859730374028791</v>
      </c>
      <c r="G9" s="9">
        <v>0.42299999999999999</v>
      </c>
    </row>
    <row r="10" spans="1:7" s="4" customFormat="1" ht="20.100000000000001" customHeight="1">
      <c r="A10" s="274">
        <v>17</v>
      </c>
      <c r="B10" s="275"/>
      <c r="C10" s="108">
        <v>3839612</v>
      </c>
      <c r="D10" s="8">
        <f t="shared" si="1"/>
        <v>5.2005560849602173</v>
      </c>
      <c r="E10" s="108">
        <v>1647498</v>
      </c>
      <c r="F10" s="8">
        <f t="shared" si="0"/>
        <v>5.0225376408243871</v>
      </c>
      <c r="G10" s="9">
        <v>0.42799999999999999</v>
      </c>
    </row>
    <row r="11" spans="1:7" s="4" customFormat="1" ht="20.100000000000001" customHeight="1">
      <c r="A11" s="274">
        <v>18</v>
      </c>
      <c r="B11" s="275"/>
      <c r="C11" s="108">
        <v>3861765</v>
      </c>
      <c r="D11" s="8">
        <f t="shared" si="1"/>
        <v>0.57695933859984727</v>
      </c>
      <c r="E11" s="108">
        <v>1729962</v>
      </c>
      <c r="F11" s="8">
        <f t="shared" si="0"/>
        <v>5.0054082007990219</v>
      </c>
      <c r="G11" s="9">
        <v>0.436</v>
      </c>
    </row>
    <row r="12" spans="1:7" s="4" customFormat="1" ht="20.100000000000001" customHeight="1">
      <c r="A12" s="274">
        <v>19</v>
      </c>
      <c r="B12" s="275"/>
      <c r="C12" s="108">
        <v>3914634</v>
      </c>
      <c r="D12" s="8">
        <f t="shared" si="1"/>
        <v>1.3690372148486452</v>
      </c>
      <c r="E12" s="108">
        <v>1718606</v>
      </c>
      <c r="F12" s="8">
        <f t="shared" si="0"/>
        <v>-0.65643060367800432</v>
      </c>
      <c r="G12" s="9">
        <v>0.439</v>
      </c>
    </row>
    <row r="13" spans="1:7" s="4" customFormat="1" ht="20.100000000000001" customHeight="1">
      <c r="A13" s="274">
        <v>20</v>
      </c>
      <c r="B13" s="275"/>
      <c r="C13" s="108">
        <v>4022789</v>
      </c>
      <c r="D13" s="8">
        <f t="shared" si="1"/>
        <v>2.7628381095141874</v>
      </c>
      <c r="E13" s="108">
        <v>1676471</v>
      </c>
      <c r="F13" s="8">
        <f t="shared" si="0"/>
        <v>-2.4516963166659522</v>
      </c>
      <c r="G13" s="9">
        <v>0.435</v>
      </c>
    </row>
    <row r="14" spans="1:7" s="4" customFormat="1" ht="20.100000000000001" customHeight="1">
      <c r="A14" s="274">
        <v>21</v>
      </c>
      <c r="B14" s="275"/>
      <c r="C14" s="108">
        <v>3959140</v>
      </c>
      <c r="D14" s="8">
        <f t="shared" si="1"/>
        <v>-1.5822107498056681</v>
      </c>
      <c r="E14" s="108">
        <v>1653302</v>
      </c>
      <c r="F14" s="8">
        <f t="shared" si="0"/>
        <v>-1.3820101868746937</v>
      </c>
      <c r="G14" s="9">
        <v>0.42499999999999999</v>
      </c>
    </row>
    <row r="15" spans="1:7" s="4" customFormat="1" ht="20.100000000000001" customHeight="1">
      <c r="A15" s="274">
        <v>22</v>
      </c>
      <c r="B15" s="275"/>
      <c r="C15" s="108">
        <v>3966967</v>
      </c>
      <c r="D15" s="8">
        <f t="shared" si="1"/>
        <v>0.19769444879442766</v>
      </c>
      <c r="E15" s="108">
        <v>1583718</v>
      </c>
      <c r="F15" s="8">
        <f t="shared" si="0"/>
        <v>-4.2087894407676245</v>
      </c>
      <c r="G15" s="9">
        <v>0.41099999999999998</v>
      </c>
    </row>
    <row r="16" spans="1:7" s="4" customFormat="1" ht="20.100000000000001" customHeight="1">
      <c r="A16" s="274">
        <v>23</v>
      </c>
      <c r="B16" s="275"/>
      <c r="C16" s="108">
        <v>3918078</v>
      </c>
      <c r="D16" s="8">
        <f t="shared" si="1"/>
        <v>-1.2324024878452522</v>
      </c>
      <c r="E16" s="108">
        <v>1514518</v>
      </c>
      <c r="F16" s="8">
        <f t="shared" si="0"/>
        <v>-4.3694647658232055</v>
      </c>
      <c r="G16" s="9">
        <v>0.40100000000000002</v>
      </c>
    </row>
    <row r="17" spans="1:11" s="4" customFormat="1" ht="20.100000000000001" customHeight="1">
      <c r="A17" s="274">
        <v>24</v>
      </c>
      <c r="B17" s="275"/>
      <c r="C17" s="108">
        <v>3852239</v>
      </c>
      <c r="D17" s="8">
        <f t="shared" si="1"/>
        <v>-1.6803902321495423</v>
      </c>
      <c r="E17" s="108">
        <v>1469313</v>
      </c>
      <c r="F17" s="8">
        <f t="shared" si="0"/>
        <v>-2.9847779953754316</v>
      </c>
      <c r="G17" s="9">
        <v>0.38900000000000001</v>
      </c>
    </row>
    <row r="18" spans="1:11" s="4" customFormat="1" ht="20.100000000000001" customHeight="1">
      <c r="A18" s="274">
        <v>25</v>
      </c>
      <c r="B18" s="275"/>
      <c r="C18" s="108">
        <v>3901043</v>
      </c>
      <c r="D18" s="8">
        <f t="shared" si="1"/>
        <v>1.2668995874866473</v>
      </c>
      <c r="E18" s="108">
        <v>1621226</v>
      </c>
      <c r="F18" s="8">
        <f t="shared" si="0"/>
        <v>10.339049610260043</v>
      </c>
      <c r="G18" s="9">
        <v>0.39500000000000002</v>
      </c>
    </row>
    <row r="19" spans="1:11" s="4" customFormat="1" ht="20.100000000000001" customHeight="1">
      <c r="A19" s="274">
        <v>26</v>
      </c>
      <c r="B19" s="275"/>
      <c r="C19" s="108">
        <v>3884308</v>
      </c>
      <c r="D19" s="8">
        <f t="shared" si="1"/>
        <v>-0.428987837355288</v>
      </c>
      <c r="E19" s="108">
        <v>1573446</v>
      </c>
      <c r="F19" s="8">
        <f t="shared" si="0"/>
        <v>-2.9471523402659461</v>
      </c>
      <c r="G19" s="9">
        <v>0.40100000000000002</v>
      </c>
      <c r="K19" s="16"/>
    </row>
    <row r="20" spans="1:11" s="16" customFormat="1" ht="20.100000000000001" customHeight="1">
      <c r="A20" s="274">
        <v>27</v>
      </c>
      <c r="B20" s="275"/>
      <c r="C20" s="108">
        <v>4016580</v>
      </c>
      <c r="D20" s="8">
        <f t="shared" si="1"/>
        <v>3.4052912384908707</v>
      </c>
      <c r="E20" s="108">
        <v>1668914</v>
      </c>
      <c r="F20" s="8">
        <f t="shared" si="0"/>
        <v>6.0674468650338209</v>
      </c>
      <c r="G20" s="9">
        <v>0.41199999999999998</v>
      </c>
    </row>
    <row r="21" spans="1:11" s="4" customFormat="1" ht="20.100000000000001" customHeight="1">
      <c r="A21" s="274">
        <v>28</v>
      </c>
      <c r="B21" s="275"/>
      <c r="C21" s="108">
        <v>3950409</v>
      </c>
      <c r="D21" s="17">
        <f>(C21/C20-1)*100</f>
        <v>-1.6474463349416713</v>
      </c>
      <c r="E21" s="108">
        <v>1662265</v>
      </c>
      <c r="F21" s="17">
        <f t="shared" si="0"/>
        <v>-0.3984027936730139</v>
      </c>
      <c r="G21" s="9">
        <v>0.41399999999999998</v>
      </c>
    </row>
    <row r="22" spans="1:11" s="4" customFormat="1" ht="20.100000000000001" customHeight="1">
      <c r="A22" s="274">
        <v>29</v>
      </c>
      <c r="B22" s="275"/>
      <c r="C22" s="108">
        <v>3781224</v>
      </c>
      <c r="D22" s="17">
        <f>(C22/C21-1)*100</f>
        <v>-4.2827211055867842</v>
      </c>
      <c r="E22" s="108">
        <v>1656974</v>
      </c>
      <c r="F22" s="17">
        <f t="shared" si="0"/>
        <v>-0.31830063196902625</v>
      </c>
      <c r="G22" s="9">
        <v>0.42499999999999999</v>
      </c>
    </row>
    <row r="23" spans="1:11" s="4" customFormat="1" ht="20.100000000000001" customHeight="1">
      <c r="A23" s="274">
        <v>30</v>
      </c>
      <c r="B23" s="275"/>
      <c r="C23" s="108">
        <v>3742965</v>
      </c>
      <c r="D23" s="17">
        <f>(C23/C22-1)*100</f>
        <v>-1.0118152217377219</v>
      </c>
      <c r="E23" s="108">
        <v>1606045</v>
      </c>
      <c r="F23" s="8">
        <f t="shared" si="0"/>
        <v>-3.0736149148990921</v>
      </c>
      <c r="G23" s="9">
        <v>0.42899999999999999</v>
      </c>
    </row>
    <row r="24" spans="1:11" s="4" customFormat="1" ht="20.100000000000001" customHeight="1">
      <c r="A24" s="278" t="s">
        <v>206</v>
      </c>
      <c r="B24" s="279"/>
      <c r="C24" s="108">
        <v>3804428</v>
      </c>
      <c r="D24" s="8">
        <f t="shared" ref="D24" si="2">(C24/C23-1)*100</f>
        <v>1.6420939014925251</v>
      </c>
      <c r="E24" s="108">
        <v>1633040</v>
      </c>
      <c r="F24" s="17">
        <f t="shared" si="0"/>
        <v>1.68083708737925</v>
      </c>
      <c r="G24" s="9">
        <v>0.432</v>
      </c>
    </row>
    <row r="25" spans="1:11" s="4" customFormat="1" ht="20.100000000000001" customHeight="1">
      <c r="A25" s="287" t="s">
        <v>212</v>
      </c>
      <c r="B25" s="288"/>
      <c r="C25" s="108">
        <v>4036491</v>
      </c>
      <c r="D25" s="17">
        <f>(C25/C24-1)*100</f>
        <v>6.0998131650802589</v>
      </c>
      <c r="E25" s="108">
        <v>1714997</v>
      </c>
      <c r="F25" s="8">
        <f t="shared" si="0"/>
        <v>5.0186768235928048</v>
      </c>
      <c r="G25" s="9">
        <v>0.42799999999999999</v>
      </c>
    </row>
    <row r="26" spans="1:11" s="4" customFormat="1" ht="20.100000000000001" customHeight="1" thickBot="1">
      <c r="A26" s="290">
        <v>3</v>
      </c>
      <c r="B26" s="285"/>
      <c r="C26" s="123">
        <v>4421260</v>
      </c>
      <c r="D26" s="10">
        <f>(C26/C25-1)*100</f>
        <v>9.5322645337249554</v>
      </c>
      <c r="E26" s="123">
        <v>1783123</v>
      </c>
      <c r="F26" s="10">
        <f t="shared" si="0"/>
        <v>3.9723684647844815</v>
      </c>
      <c r="G26" s="307">
        <v>0.41899999999999998</v>
      </c>
    </row>
    <row r="27" spans="1:11" s="2" customFormat="1" ht="18" customHeight="1">
      <c r="A27" s="2" t="s">
        <v>24</v>
      </c>
    </row>
    <row r="28" spans="1:11" s="2" customFormat="1" ht="20.100000000000001" customHeight="1"/>
    <row r="29" spans="1:11">
      <c r="A29" s="2"/>
      <c r="B29" s="2"/>
      <c r="C29" s="2"/>
      <c r="D29" s="2"/>
      <c r="E29" s="2"/>
      <c r="F29" s="2"/>
      <c r="G29" s="2"/>
    </row>
    <row r="30" spans="1:11" ht="14.25">
      <c r="A30" s="1" t="s">
        <v>23</v>
      </c>
      <c r="B30" s="2"/>
      <c r="C30" s="2"/>
      <c r="D30" s="2"/>
      <c r="E30" s="2"/>
      <c r="F30" s="2"/>
      <c r="G30" s="2"/>
    </row>
    <row r="31" spans="1:11" ht="14.25" thickBot="1">
      <c r="A31" s="2"/>
      <c r="B31" s="2"/>
      <c r="C31" s="2"/>
      <c r="D31" s="2"/>
      <c r="E31" s="2"/>
      <c r="F31" s="2"/>
      <c r="G31" s="3" t="s">
        <v>29</v>
      </c>
    </row>
    <row r="32" spans="1:11" ht="20.100000000000001" customHeight="1">
      <c r="A32" s="196" t="s">
        <v>6</v>
      </c>
      <c r="B32" s="197" t="s">
        <v>0</v>
      </c>
      <c r="C32" s="197"/>
      <c r="D32" s="197" t="s">
        <v>27</v>
      </c>
      <c r="E32" s="197"/>
      <c r="F32" s="197" t="s">
        <v>28</v>
      </c>
      <c r="G32" s="200"/>
      <c r="H32" s="104"/>
    </row>
    <row r="33" spans="1:8" ht="20.100000000000001" customHeight="1">
      <c r="A33" s="198"/>
      <c r="B33" s="199"/>
      <c r="C33" s="199"/>
      <c r="D33" s="19" t="s">
        <v>218</v>
      </c>
      <c r="E33" s="19" t="s">
        <v>223</v>
      </c>
      <c r="F33" s="19" t="s">
        <v>220</v>
      </c>
      <c r="G33" s="103" t="s">
        <v>223</v>
      </c>
      <c r="H33" s="104"/>
    </row>
    <row r="34" spans="1:8" ht="20.100000000000001" customHeight="1">
      <c r="A34" s="280" t="s">
        <v>7</v>
      </c>
      <c r="B34" s="282" t="s">
        <v>8</v>
      </c>
      <c r="C34" s="282"/>
      <c r="D34" s="12">
        <v>8895</v>
      </c>
      <c r="E34" s="12">
        <v>8895</v>
      </c>
      <c r="F34" s="12">
        <v>3292</v>
      </c>
      <c r="G34" s="12">
        <v>3292</v>
      </c>
      <c r="H34" s="104"/>
    </row>
    <row r="35" spans="1:8" ht="20.100000000000001" customHeight="1">
      <c r="A35" s="279"/>
      <c r="B35" s="283" t="s">
        <v>9</v>
      </c>
      <c r="C35" s="283"/>
      <c r="D35" s="13">
        <v>1826</v>
      </c>
      <c r="E35" s="13">
        <v>1826</v>
      </c>
      <c r="F35" s="13">
        <v>1497</v>
      </c>
      <c r="G35" s="13">
        <v>1497</v>
      </c>
      <c r="H35" s="104"/>
    </row>
    <row r="36" spans="1:8" ht="20.100000000000001" customHeight="1">
      <c r="A36" s="279"/>
      <c r="B36" s="283" t="s">
        <v>10</v>
      </c>
      <c r="C36" s="283"/>
      <c r="D36" s="13">
        <v>135768</v>
      </c>
      <c r="E36" s="13">
        <v>109204</v>
      </c>
      <c r="F36" s="13">
        <v>22870</v>
      </c>
      <c r="G36" s="13">
        <v>19554</v>
      </c>
      <c r="H36" s="104"/>
    </row>
    <row r="37" spans="1:8" ht="20.100000000000001" customHeight="1">
      <c r="A37" s="279"/>
      <c r="B37" s="283" t="s">
        <v>11</v>
      </c>
      <c r="C37" s="283"/>
      <c r="D37" s="13">
        <v>47856</v>
      </c>
      <c r="E37" s="13">
        <v>47625</v>
      </c>
      <c r="F37" s="13">
        <v>12342</v>
      </c>
      <c r="G37" s="13">
        <v>12018</v>
      </c>
      <c r="H37" s="104"/>
    </row>
    <row r="38" spans="1:8" ht="20.100000000000001" customHeight="1">
      <c r="A38" s="279"/>
      <c r="B38" s="283" t="s">
        <v>12</v>
      </c>
      <c r="C38" s="283"/>
      <c r="D38" s="13">
        <v>392169</v>
      </c>
      <c r="E38" s="13">
        <v>392169</v>
      </c>
      <c r="F38" s="13">
        <v>6491</v>
      </c>
      <c r="G38" s="13">
        <v>6491</v>
      </c>
      <c r="H38" s="104"/>
    </row>
    <row r="39" spans="1:8" ht="20.100000000000001" customHeight="1">
      <c r="A39" s="279"/>
      <c r="B39" s="289" t="s">
        <v>13</v>
      </c>
      <c r="C39" s="289"/>
      <c r="D39" s="11">
        <v>325917</v>
      </c>
      <c r="E39" s="11">
        <v>322957</v>
      </c>
      <c r="F39" s="11">
        <v>28765</v>
      </c>
      <c r="G39" s="11">
        <v>25819</v>
      </c>
      <c r="H39" s="104"/>
    </row>
    <row r="40" spans="1:8" ht="20.100000000000001" customHeight="1">
      <c r="A40" s="281"/>
      <c r="B40" s="284" t="s">
        <v>20</v>
      </c>
      <c r="C40" s="284"/>
      <c r="D40" s="5">
        <f>SUM(D34:D39)</f>
        <v>912431</v>
      </c>
      <c r="E40" s="5">
        <f>SUM(E34:E39)</f>
        <v>882676</v>
      </c>
      <c r="F40" s="11">
        <f>SUM(F34:F39)</f>
        <v>75257</v>
      </c>
      <c r="G40" s="11">
        <f>SUM(G34:G39)</f>
        <v>68671</v>
      </c>
      <c r="H40" s="104"/>
    </row>
    <row r="41" spans="1:8" ht="20.100000000000001" customHeight="1">
      <c r="A41" s="280" t="s">
        <v>19</v>
      </c>
      <c r="B41" s="282" t="s">
        <v>14</v>
      </c>
      <c r="C41" s="282"/>
      <c r="D41" s="109"/>
      <c r="E41" s="125">
        <v>0</v>
      </c>
      <c r="F41" s="12">
        <v>8035</v>
      </c>
      <c r="G41" s="12">
        <v>11832</v>
      </c>
      <c r="H41" s="104"/>
    </row>
    <row r="42" spans="1:8" ht="20.100000000000001" customHeight="1">
      <c r="A42" s="279"/>
      <c r="B42" s="283" t="s">
        <v>15</v>
      </c>
      <c r="C42" s="283"/>
      <c r="D42" s="108">
        <v>117131</v>
      </c>
      <c r="E42" s="124">
        <v>117131</v>
      </c>
      <c r="F42" s="13">
        <v>0</v>
      </c>
      <c r="G42" s="13">
        <v>0</v>
      </c>
      <c r="H42" s="104"/>
    </row>
    <row r="43" spans="1:8" ht="20.100000000000001" customHeight="1">
      <c r="A43" s="279"/>
      <c r="B43" s="283" t="s">
        <v>16</v>
      </c>
      <c r="C43" s="283"/>
      <c r="D43" s="108">
        <v>173052</v>
      </c>
      <c r="E43" s="124">
        <v>200537</v>
      </c>
      <c r="F43" s="13">
        <v>0</v>
      </c>
      <c r="G43" s="13">
        <v>0</v>
      </c>
      <c r="H43" s="104"/>
    </row>
    <row r="44" spans="1:8" ht="20.100000000000001" customHeight="1">
      <c r="A44" s="279"/>
      <c r="B44" s="283" t="s">
        <v>17</v>
      </c>
      <c r="C44" s="283"/>
      <c r="D44" s="108">
        <v>0</v>
      </c>
      <c r="E44" s="124">
        <v>0</v>
      </c>
      <c r="F44" s="13">
        <v>0</v>
      </c>
      <c r="G44" s="13">
        <v>0</v>
      </c>
      <c r="H44" s="104"/>
    </row>
    <row r="45" spans="1:8" ht="20.100000000000001" customHeight="1">
      <c r="A45" s="279"/>
      <c r="B45" s="283" t="s">
        <v>18</v>
      </c>
      <c r="C45" s="283"/>
      <c r="D45" s="108">
        <v>0</v>
      </c>
      <c r="E45" s="124">
        <v>0</v>
      </c>
      <c r="F45" s="13">
        <v>0</v>
      </c>
      <c r="G45" s="13">
        <v>0</v>
      </c>
      <c r="H45" s="104"/>
    </row>
    <row r="46" spans="1:8" ht="20.100000000000001" customHeight="1">
      <c r="A46" s="279"/>
      <c r="B46" s="289" t="s">
        <v>1</v>
      </c>
      <c r="C46" s="289"/>
      <c r="D46" s="5">
        <v>165195</v>
      </c>
      <c r="E46" s="5">
        <v>167465</v>
      </c>
      <c r="F46" s="11">
        <v>0</v>
      </c>
      <c r="G46" s="11">
        <v>0</v>
      </c>
      <c r="H46" s="104"/>
    </row>
    <row r="47" spans="1:8" ht="20.100000000000001" customHeight="1">
      <c r="A47" s="281"/>
      <c r="B47" s="284" t="s">
        <v>20</v>
      </c>
      <c r="C47" s="284"/>
      <c r="D47" s="5">
        <f>SUM(D41:D46)</f>
        <v>455378</v>
      </c>
      <c r="E47" s="5">
        <f>SUM(E41:E46)</f>
        <v>485133</v>
      </c>
      <c r="F47" s="11">
        <f>SUM(F41:F46)</f>
        <v>8035</v>
      </c>
      <c r="G47" s="11">
        <f>SUM(G41:G46)</f>
        <v>11832</v>
      </c>
      <c r="H47" s="104"/>
    </row>
    <row r="48" spans="1:8" s="7" customFormat="1" ht="20.100000000000001" customHeight="1" thickBot="1">
      <c r="A48" s="285" t="s">
        <v>21</v>
      </c>
      <c r="B48" s="286"/>
      <c r="C48" s="286"/>
      <c r="D48" s="14">
        <f>SUM(D40+D47)</f>
        <v>1367809</v>
      </c>
      <c r="E48" s="14">
        <f>SUM(E40+E47)</f>
        <v>1367809</v>
      </c>
      <c r="F48" s="14">
        <f>SUM(F40+F47)</f>
        <v>83292</v>
      </c>
      <c r="G48" s="14">
        <f>SUM(G40+G47)</f>
        <v>80503</v>
      </c>
      <c r="H48" s="105"/>
    </row>
    <row r="49" spans="1:8">
      <c r="A49" s="2" t="s">
        <v>30</v>
      </c>
      <c r="H49" s="104"/>
    </row>
    <row r="50" spans="1:8">
      <c r="H50" s="104"/>
    </row>
    <row r="51" spans="1:8">
      <c r="H51" s="104"/>
    </row>
  </sheetData>
  <mergeCells count="47">
    <mergeCell ref="B47:C47"/>
    <mergeCell ref="A48:C48"/>
    <mergeCell ref="A25:B25"/>
    <mergeCell ref="B38:C38"/>
    <mergeCell ref="B39:C39"/>
    <mergeCell ref="B40:C40"/>
    <mergeCell ref="A41:A47"/>
    <mergeCell ref="B41:C41"/>
    <mergeCell ref="B42:C42"/>
    <mergeCell ref="B43:C43"/>
    <mergeCell ref="B44:C44"/>
    <mergeCell ref="B45:C45"/>
    <mergeCell ref="B46:C46"/>
    <mergeCell ref="A26:B26"/>
    <mergeCell ref="A32:A33"/>
    <mergeCell ref="B32:C33"/>
    <mergeCell ref="D32:E32"/>
    <mergeCell ref="F32:G32"/>
    <mergeCell ref="A34:A40"/>
    <mergeCell ref="B34:C34"/>
    <mergeCell ref="B35:C35"/>
    <mergeCell ref="B36:C36"/>
    <mergeCell ref="B37:C37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3:B4"/>
    <mergeCell ref="C3:D3"/>
    <mergeCell ref="E3:F3"/>
    <mergeCell ref="G3:G4"/>
    <mergeCell ref="A5:B5"/>
    <mergeCell ref="A6:B6"/>
    <mergeCell ref="A7:B7"/>
    <mergeCell ref="A8:B8"/>
    <mergeCell ref="A9:B9"/>
    <mergeCell ref="A10:B10"/>
    <mergeCell ref="A11:B11"/>
  </mergeCells>
  <phoneticPr fontId="5"/>
  <pageMargins left="0.78740157480314965" right="0.78740157480314965" top="0.70866141732283472" bottom="0.62992125984251968" header="0.51181102362204722" footer="0.51181102362204722"/>
  <pageSetup paperSize="9" scale="95" orientation="portrait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表紙</vt:lpstr>
      <vt:lpstr>一般会計</vt:lpstr>
      <vt:lpstr>性質別・特会</vt:lpstr>
      <vt:lpstr>国保会計 </vt:lpstr>
      <vt:lpstr>町税・水道事業</vt:lpstr>
      <vt:lpstr>水道収益</vt:lpstr>
      <vt:lpstr>財政力・町有財産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2023-02-01T05:16:52Z</cp:lastPrinted>
  <dcterms:created xsi:type="dcterms:W3CDTF">2004-10-12T04:59:59Z</dcterms:created>
  <dcterms:modified xsi:type="dcterms:W3CDTF">2023-02-01T05:52:26Z</dcterms:modified>
</cp:coreProperties>
</file>